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90" windowHeight="823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B12" i="1"/>
  <c r="AA12" i="1"/>
  <c r="Z12" i="1"/>
  <c r="AD12" i="1"/>
  <c r="AD13" i="1"/>
  <c r="E14" i="1"/>
</calcChain>
</file>

<file path=xl/sharedStrings.xml><?xml version="1.0" encoding="utf-8"?>
<sst xmlns="http://schemas.openxmlformats.org/spreadsheetml/2006/main" count="82" uniqueCount="64">
  <si>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</si>
  <si>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</si>
  <si>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</si>
  <si>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</si>
  <si>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</si>
  <si>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</si>
  <si>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</si>
  <si>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</si>
  <si>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</si>
  <si>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</si>
  <si>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</si>
  <si>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</si>
  <si>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</si>
  <si>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</si>
  <si>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</si>
  <si>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</si>
  <si>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</si>
  <si>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</si>
  <si>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</si>
  <si>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</si>
  <si>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</si>
  <si>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</si>
  <si>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</si>
  <si>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</si>
  <si>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</si>
  <si>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</si>
  <si>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</si>
  <si>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</si>
  <si>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</si>
  <si>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</si>
  <si>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</si>
  <si>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</si>
  <si>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</si>
  <si>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</si>
  <si>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</si>
  <si>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</si>
  <si>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</si>
  <si>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</si>
  <si>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</si>
  <si>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</si>
  <si>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</si>
  <si>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</si>
  <si>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</si>
  <si>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Итого:</t>
  </si>
  <si>
    <t>1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</si>
  <si>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</si>
  <si>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</si>
  <si>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</si>
  <si>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</si>
  <si>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</si>
  <si>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</si>
  <si>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</si>
  <si>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рублей.</t>
  </si>
  <si>
    <t xml:space="preserve">На основании проведенного анализа рынка и расчетов, НМЦК составляет: </t>
  </si>
  <si>
    <t>Значение цены контракта включает в себя: НДС, стоимость товара, тары, упаковки, транспортных расходов, погрузочно-разгрузочных работ, разноса на этаж и развоза по территории, вывоза мусора, накладные расходы, расходы по таможенному оформлению и страхованию, налоги и сборы, уплачиваемые на территории РФ и другие обязательные платежи.</t>
  </si>
  <si>
    <t>Дата подготовки обоснования НМЦК:27.04.2026</t>
  </si>
  <si>
    <t>27.51.11.120-00000013</t>
  </si>
  <si>
    <t>Морозильник бытовой</t>
  </si>
  <si>
    <t>Контракт в ЕИС №3910600736225000007</t>
  </si>
  <si>
    <t>Контракт в ЕИС №2222500423025000290</t>
  </si>
  <si>
    <t>Контракт в ЕИС №3244100104025000013</t>
  </si>
  <si>
    <t>Количество предложений и иных источников информации</t>
  </si>
  <si>
    <t xml:space="preserve">Средняя арифметическая цена за единицу     &lt;ц&gt; </t>
  </si>
  <si>
    <t>Цена за единицу изм. с округлением до сотых долей после запятой, 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</si>
</sst>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#########"/>
    <numFmt numFmtId="208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208" fontId="5" fillId="0" borderId="2" xfId="0" applyNumberFormat="1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99695</xdr:colOff>
      <xdr:row>7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9</xdr:row>
      <xdr:rowOff>85725</xdr:rowOff>
    </xdr:from>
    <xdr:to>
      <xdr:col>29</xdr:col>
      <xdr:colOff>1600835</xdr:colOff>
      <xdr:row>10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1"/>
  <sheetViews>
    <sheetView tabSelected="1" view="pageBreakPreview" zoomScale="85" zoomScaleNormal="100" zoomScaleSheetLayoutView="85" workbookViewId="0">
      <selection activeCell="AC13" sqref="AC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7.5703125" style="3" customWidth="1"/>
    <col min="4" max="4" width="18" style="3" customWidth="1"/>
    <col min="5" max="5" width="10.5703125" style="3" customWidth="1"/>
    <col min="6" max="6" width="8.85546875" style="3" customWidth="1"/>
    <col min="7" max="9" width="22" style="13" customWidth="1"/>
    <col min="10" max="24" width="22" style="13" hidden="1" customWidth="1"/>
    <col min="25" max="25" width="7.85546875" style="13" customWidth="1"/>
    <col min="26" max="26" width="17.42578125" style="13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5" t="s">
        <v>2</v>
      </c>
      <c r="B6" s="25"/>
      <c r="C6" s="29" t="s">
        <v>51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42" customHeight="1" x14ac:dyDescent="0.25">
      <c r="A7" s="25" t="s">
        <v>49</v>
      </c>
      <c r="B7" s="25"/>
      <c r="C7" s="29" t="s">
        <v>50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2" ht="125.25" customHeight="1" x14ac:dyDescent="0.25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2" ht="30" customHeight="1" x14ac:dyDescent="0.25">
      <c r="A9" s="25" t="s">
        <v>4</v>
      </c>
      <c r="B9" s="25" t="s">
        <v>5</v>
      </c>
      <c r="C9" s="25"/>
      <c r="D9" s="31" t="s">
        <v>6</v>
      </c>
      <c r="E9" s="25" t="s">
        <v>7</v>
      </c>
      <c r="F9" s="31" t="s">
        <v>8</v>
      </c>
      <c r="G9" s="6" t="s">
        <v>46</v>
      </c>
      <c r="H9" s="6" t="s">
        <v>47</v>
      </c>
      <c r="I9" s="6" t="s">
        <v>48</v>
      </c>
      <c r="J9" s="6" t="s">
        <v>9</v>
      </c>
      <c r="K9" s="6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6" t="s">
        <v>16</v>
      </c>
      <c r="R9" s="6" t="s">
        <v>17</v>
      </c>
      <c r="S9" s="6" t="s">
        <v>18</v>
      </c>
      <c r="T9" s="6" t="s">
        <v>19</v>
      </c>
      <c r="U9" s="6" t="s">
        <v>20</v>
      </c>
      <c r="V9" s="6" t="s">
        <v>21</v>
      </c>
      <c r="W9" s="6" t="s">
        <v>22</v>
      </c>
      <c r="X9" s="6" t="s">
        <v>23</v>
      </c>
      <c r="Y9" s="38" t="s">
        <v>61</v>
      </c>
      <c r="Z9" s="38" t="s">
        <v>62</v>
      </c>
      <c r="AA9" s="7" t="s">
        <v>24</v>
      </c>
      <c r="AB9" s="7" t="s">
        <v>25</v>
      </c>
      <c r="AC9" s="31" t="s">
        <v>63</v>
      </c>
      <c r="AD9" s="8" t="s">
        <v>26</v>
      </c>
    </row>
    <row r="10" spans="1:32" ht="45" customHeight="1" x14ac:dyDescent="0.25">
      <c r="A10" s="25"/>
      <c r="B10" s="25"/>
      <c r="C10" s="25"/>
      <c r="D10" s="31"/>
      <c r="E10" s="25"/>
      <c r="F10" s="31"/>
      <c r="G10" s="6" t="s">
        <v>27</v>
      </c>
      <c r="H10" s="6" t="s">
        <v>27</v>
      </c>
      <c r="I10" s="6" t="s">
        <v>27</v>
      </c>
      <c r="J10" s="6" t="s">
        <v>27</v>
      </c>
      <c r="K10" s="6" t="s">
        <v>27</v>
      </c>
      <c r="L10" s="6" t="s">
        <v>27</v>
      </c>
      <c r="M10" s="6" t="s">
        <v>27</v>
      </c>
      <c r="N10" s="6" t="s">
        <v>27</v>
      </c>
      <c r="O10" s="6" t="s">
        <v>27</v>
      </c>
      <c r="P10" s="6" t="s">
        <v>27</v>
      </c>
      <c r="Q10" s="6" t="s">
        <v>27</v>
      </c>
      <c r="R10" s="6" t="s">
        <v>27</v>
      </c>
      <c r="S10" s="6" t="s">
        <v>27</v>
      </c>
      <c r="T10" s="6" t="s">
        <v>27</v>
      </c>
      <c r="U10" s="6" t="s">
        <v>27</v>
      </c>
      <c r="V10" s="6" t="s">
        <v>27</v>
      </c>
      <c r="W10" s="6" t="s">
        <v>27</v>
      </c>
      <c r="X10" s="6" t="s">
        <v>27</v>
      </c>
      <c r="Y10" s="39"/>
      <c r="Z10" s="39"/>
      <c r="AA10" s="9"/>
      <c r="AB10" s="9"/>
      <c r="AC10" s="31"/>
      <c r="AD10" s="10"/>
    </row>
    <row r="11" spans="1:32" ht="30.75" customHeight="1" x14ac:dyDescent="0.25">
      <c r="A11" s="35"/>
      <c r="B11" s="36"/>
      <c r="C11" s="36"/>
      <c r="D11" s="36"/>
      <c r="E11" s="36"/>
      <c r="F11" s="37"/>
      <c r="G11" s="32" t="s">
        <v>58</v>
      </c>
      <c r="H11" s="32" t="s">
        <v>59</v>
      </c>
      <c r="I11" s="32" t="s">
        <v>60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40"/>
      <c r="Z11" s="41"/>
      <c r="AA11" s="41"/>
      <c r="AB11" s="41"/>
      <c r="AC11" s="41"/>
      <c r="AD11" s="42"/>
    </row>
    <row r="12" spans="1:32" ht="52.5" customHeight="1" x14ac:dyDescent="0.25">
      <c r="A12" s="11" t="s">
        <v>44</v>
      </c>
      <c r="B12" s="26" t="s">
        <v>57</v>
      </c>
      <c r="C12" s="25"/>
      <c r="D12" s="7" t="s">
        <v>56</v>
      </c>
      <c r="E12" s="11" t="s">
        <v>45</v>
      </c>
      <c r="F12" s="12">
        <v>2</v>
      </c>
      <c r="G12" s="33">
        <v>32773.89</v>
      </c>
      <c r="H12" s="34">
        <v>38596.33</v>
      </c>
      <c r="I12" s="34">
        <v>33733.33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>
        <v>3</v>
      </c>
      <c r="Z12" s="43">
        <f>AVERAGE(G12:I12)</f>
        <v>35034.51666666667</v>
      </c>
      <c r="AA12" s="6">
        <f>STDEV(G12:I12)</f>
        <v>3121.7009697492385</v>
      </c>
      <c r="AB12" s="44">
        <f>AA12/Z12</f>
        <v>8.9103583173429576E-2</v>
      </c>
      <c r="AC12" s="6">
        <f>ROUND(Z12,2)</f>
        <v>35034.519999999997</v>
      </c>
      <c r="AD12" s="6">
        <f>F12*AC12</f>
        <v>70069.039999999994</v>
      </c>
      <c r="AE12" s="13"/>
      <c r="AF12" s="13"/>
    </row>
    <row r="13" spans="1:3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C13" s="11" t="s">
        <v>43</v>
      </c>
      <c r="AD13" s="6">
        <f>SUM(AD12:AD12)</f>
        <v>70069.039999999994</v>
      </c>
    </row>
    <row r="14" spans="1:32" ht="23.25" customHeight="1" x14ac:dyDescent="0.25">
      <c r="A14" s="21" t="s">
        <v>53</v>
      </c>
      <c r="B14" s="22"/>
      <c r="C14" s="22"/>
      <c r="D14" s="22"/>
      <c r="E14" s="20">
        <f>AD13</f>
        <v>70069.039999999994</v>
      </c>
      <c r="F14" s="18" t="s">
        <v>52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</row>
    <row r="15" spans="1:32" ht="29.25" customHeight="1" x14ac:dyDescent="0.25">
      <c r="A15" s="24" t="s">
        <v>54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7" spans="1:30" x14ac:dyDescent="0.25">
      <c r="A17" s="24" t="s">
        <v>55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ht="15.75" x14ac:dyDescent="0.25">
      <c r="A20" s="16"/>
      <c r="B20" s="16"/>
      <c r="C20" s="16"/>
      <c r="D20" s="16"/>
      <c r="E20" s="16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3"/>
      <c r="AB20" s="3"/>
      <c r="AC20" s="3"/>
    </row>
    <row r="21" spans="1:30" ht="15.75" x14ac:dyDescent="0.25">
      <c r="A21" s="17" t="s">
        <v>0</v>
      </c>
    </row>
  </sheetData>
  <mergeCells count="23">
    <mergeCell ref="A11:F11"/>
    <mergeCell ref="Y9:Y10"/>
    <mergeCell ref="Z9:Z10"/>
    <mergeCell ref="Y11:AD11"/>
    <mergeCell ref="A8:AD8"/>
    <mergeCell ref="A9:A10"/>
    <mergeCell ref="B9:C10"/>
    <mergeCell ref="D9:D10"/>
    <mergeCell ref="E9:E10"/>
    <mergeCell ref="F9:F10"/>
    <mergeCell ref="AC9:AC10"/>
    <mergeCell ref="A3:AD3"/>
    <mergeCell ref="A6:B6"/>
    <mergeCell ref="C6:AD6"/>
    <mergeCell ref="A7:B7"/>
    <mergeCell ref="C7:AD7"/>
    <mergeCell ref="A14:D14"/>
    <mergeCell ref="A18:AD18"/>
    <mergeCell ref="A19:AD19"/>
    <mergeCell ref="A15:AD15"/>
    <mergeCell ref="B12:C12"/>
    <mergeCell ref="A13:AA13"/>
    <mergeCell ref="A17:AD17"/>
  </mergeCells>
  <pageMargins left="0.39370078740157483" right="0.39370078740157483" top="0.39370078740157483" bottom="0.39370078740157483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