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kup3\Desktop\"/>
    </mc:Choice>
  </mc:AlternateContent>
  <bookViews>
    <workbookView xWindow="-120" yWindow="-120" windowWidth="29040" windowHeight="15840"/>
  </bookViews>
  <sheets>
    <sheet name="Расчет НМЦК" sheetId="1" r:id="rId1"/>
    <sheet name="НМЦК-п.3.7.1" sheetId="2" r:id="rId2"/>
    <sheet name="Лист1" sheetId="3" r:id="rId3"/>
  </sheets>
  <definedNames>
    <definedName name="_xlnm._FilterDatabase" localSheetId="0" hidden="1">'Расчет НМЦК'!$A$9:$N$20</definedName>
  </definedNames>
  <calcPr calcId="152511" fullPrecision="0"/>
</workbook>
</file>

<file path=xl/calcChain.xml><?xml version="1.0" encoding="utf-8"?>
<calcChain xmlns="http://schemas.openxmlformats.org/spreadsheetml/2006/main">
  <c r="G19" i="1" l="1"/>
  <c r="J19" i="1" s="1"/>
  <c r="K19" i="1" s="1"/>
  <c r="N19" i="1" s="1"/>
  <c r="G18" i="1"/>
  <c r="J18" i="1" s="1"/>
  <c r="K18" i="1" s="1"/>
  <c r="N18" i="1" s="1"/>
  <c r="G17" i="1"/>
  <c r="J17" i="1" s="1"/>
  <c r="K17" i="1" s="1"/>
  <c r="N17" i="1" s="1"/>
  <c r="G16" i="1"/>
  <c r="J16" i="1" s="1"/>
  <c r="K16" i="1" s="1"/>
  <c r="N16" i="1" s="1"/>
  <c r="G15" i="1"/>
  <c r="J15" i="1" s="1"/>
  <c r="K15" i="1" s="1"/>
  <c r="N15" i="1" s="1"/>
  <c r="G14" i="1"/>
  <c r="J14" i="1" s="1"/>
  <c r="K14" i="1" s="1"/>
  <c r="N14" i="1" s="1"/>
  <c r="G13" i="1"/>
  <c r="J13" i="1" s="1"/>
  <c r="K13" i="1" s="1"/>
  <c r="G12" i="1"/>
  <c r="J12" i="1" s="1"/>
  <c r="K12" i="1" s="1"/>
  <c r="N12" i="1" s="1"/>
  <c r="G11" i="1"/>
  <c r="J11" i="1" s="1"/>
  <c r="K11" i="1" s="1"/>
  <c r="N11" i="1" s="1"/>
  <c r="G10" i="1"/>
  <c r="J10" i="1" s="1"/>
  <c r="K10" i="1" s="1"/>
  <c r="N10" i="1" s="1"/>
  <c r="L19" i="1"/>
  <c r="L18" i="1"/>
  <c r="L17" i="1"/>
  <c r="L16" i="1"/>
  <c r="L15" i="1"/>
  <c r="L14" i="1"/>
  <c r="L13" i="1"/>
  <c r="L12" i="1"/>
  <c r="L11" i="1"/>
  <c r="L10" i="1"/>
  <c r="M11" i="1" l="1"/>
  <c r="M15" i="1"/>
  <c r="M12" i="1"/>
  <c r="M13" i="1"/>
  <c r="N13" i="1"/>
  <c r="M16" i="1"/>
  <c r="M10" i="1"/>
  <c r="M14" i="1"/>
  <c r="M18" i="1"/>
  <c r="M17" i="1"/>
  <c r="M19" i="1"/>
  <c r="G20" i="1" l="1"/>
  <c r="L20" i="1" l="1"/>
  <c r="J20" i="1"/>
  <c r="K20" i="1" s="1"/>
  <c r="N20" i="1" s="1"/>
  <c r="N21" i="1" l="1"/>
  <c r="M20" i="1"/>
</calcChain>
</file>

<file path=xl/sharedStrings.xml><?xml version="1.0" encoding="utf-8"?>
<sst xmlns="http://schemas.openxmlformats.org/spreadsheetml/2006/main" count="49" uniqueCount="48">
  <si>
    <t xml:space="preserve">Раздел V 
Аукционной документации 
</t>
  </si>
  <si>
    <t>Основные характеристики объекта закупки:</t>
  </si>
  <si>
    <t>Используемый метод определения НМЦК:</t>
  </si>
  <si>
    <t>Метод сопоставимых рыночных цен (анализа рынка)</t>
  </si>
  <si>
    <t>Расчёт НМЦК:</t>
  </si>
  <si>
    <t>№ п/п</t>
  </si>
  <si>
    <t>Наименование товара (работы, услуги)</t>
  </si>
  <si>
    <t>Номер источника ценовой информации (ИЦИ №i) и цена единицы товара, работы, услуги, представленная i-тым ИЦИ (Цi), руб.</t>
  </si>
  <si>
    <t>v - кол-во (объем) закупаемого товара (работы, услуги), мес.</t>
  </si>
  <si>
    <t>n - кол-во значений, используемых в расчете</t>
  </si>
  <si>
    <t>Определение однородности совокупности значений выявленных цен</t>
  </si>
  <si>
    <t xml:space="preserve">                  , руб. </t>
  </si>
  <si>
    <t>ОКПД2</t>
  </si>
  <si>
    <t>КП 1</t>
  </si>
  <si>
    <t>КП 2</t>
  </si>
  <si>
    <t>КП 3</t>
  </si>
  <si>
    <t>&lt;ц&gt; - средн. арифм. величина цены единицы прод-ции, руб.</t>
  </si>
  <si>
    <t>=8 (с учётом округления до двух знаков после запятой)</t>
  </si>
  <si>
    <t>Среднее квадратичное отклонение</t>
  </si>
  <si>
    <r>
      <t xml:space="preserve">V - коэф-нт вариации </t>
    </r>
    <r>
      <rPr>
        <i/>
        <sz val="10"/>
        <color indexed="2"/>
        <rFont val="Times New Roman"/>
      </rPr>
      <t>(не должен превышать 33%)</t>
    </r>
  </si>
  <si>
    <t>6=4+5+6</t>
  </si>
  <si>
    <t>8 = кол-во ответов ИЦИ</t>
  </si>
  <si>
    <t>9= 6/8</t>
  </si>
  <si>
    <t>9 (округл)</t>
  </si>
  <si>
    <t>12=9*7</t>
  </si>
  <si>
    <t>Обоснование начальной (максимальной) цены контракта (НМЦК)</t>
  </si>
  <si>
    <t>(предмет контракта)</t>
  </si>
  <si>
    <t>Основные характеристики объекта закупки</t>
  </si>
  <si>
    <t>в соответствии с ТЗ</t>
  </si>
  <si>
    <t>Используемый метод определения НМЦК с обоснованием:</t>
  </si>
  <si>
    <r>
      <t xml:space="preserve">Метод сопоставимых рыночных цен (анализ рынка) - НМЦК рынка с использованием скриншотов цен,размещенных на сайтах в сети "Интернет")  </t>
    </r>
    <r>
      <rPr>
        <i/>
        <sz val="12"/>
        <rFont val="Times New Roman"/>
      </rPr>
      <t>(</t>
    </r>
    <r>
      <rPr>
        <b/>
        <i/>
        <sz val="12"/>
        <color indexed="2"/>
        <rFont val="Times New Roman"/>
      </rPr>
      <t>п.3.7.1</t>
    </r>
    <r>
      <rPr>
        <i/>
        <sz val="12"/>
        <rFont val="Times New Roman"/>
      </rPr>
      <t xml:space="preserve"> Приказа МЭР от 02.10.2013 № 567 "Об утверждении Методических рекомендаций по применению методов определения начальной /максимальной/ цены контракта, цены контракта, заключаемого с единственным поставщиком /подрядчиком, исполнителем/")</t>
    </r>
  </si>
  <si>
    <r>
      <t xml:space="preserve">НМЦКрын., руб. (определение и обоснование НМЦК представлено в </t>
    </r>
    <r>
      <rPr>
        <b/>
        <sz val="12"/>
        <rFont val="Times New Roman"/>
      </rPr>
      <t>Приложении №1</t>
    </r>
    <r>
      <rPr>
        <sz val="12"/>
        <rFont val="Times New Roman"/>
      </rPr>
      <t>)</t>
    </r>
  </si>
  <si>
    <t>Работник контрактной службы</t>
  </si>
  <si>
    <t xml:space="preserve"> ______________ (должность)</t>
  </si>
  <si>
    <t>___________ /__________/ (подпись/ФИО)</t>
  </si>
  <si>
    <t>Наконечники до 5 мл, бесцветные, 100 шт./уп</t>
  </si>
  <si>
    <t>Бис-(триметилсилил)трифторацетамид-N,O,</t>
  </si>
  <si>
    <t>Ацетон</t>
  </si>
  <si>
    <t>Этилацетат,</t>
  </si>
  <si>
    <t>Эфир диэтиловый,</t>
  </si>
  <si>
    <t>Диэтиловый эфир</t>
  </si>
  <si>
    <t xml:space="preserve">Железо (II) хлорид, 4-х водное </t>
  </si>
  <si>
    <t>Холин хлорид</t>
  </si>
  <si>
    <t>Железо хлористое 6-водное</t>
  </si>
  <si>
    <t>Олеиновая кислота</t>
  </si>
  <si>
    <t>Триоктилфосфин оксид</t>
  </si>
  <si>
    <r>
      <t xml:space="preserve">
Начальная (максимальная) цена контракта определена Заказчиком с учетом доведенных лимитов денежных средств в  сумме</t>
    </r>
    <r>
      <rPr>
        <b/>
        <u/>
        <sz val="10"/>
        <color indexed="2"/>
        <rFont val="Times New Roman"/>
      </rPr>
      <t xml:space="preserve">  40 179,33 руб. (Сорок тысяч сто семьдесят девять рублей 33 копейки)   ,в т. ч. НДС 22%</t>
    </r>
    <r>
      <rPr>
        <sz val="10"/>
        <color theme="1"/>
        <rFont val="Times New Roman"/>
      </rPr>
      <t xml:space="preserve"> (далее – НМЦК) определена методом сопоставимых рыночных цен (анализ рынка) </t>
    </r>
    <r>
      <rPr>
        <b/>
        <sz val="10"/>
        <color indexed="2"/>
        <rFont val="Times New Roman"/>
      </rPr>
      <t xml:space="preserve"> и исходя из наименьшей цены предложения</t>
    </r>
    <r>
      <rPr>
        <b/>
        <sz val="10"/>
        <color theme="1"/>
        <rFont val="Times New Roman"/>
      </rPr>
      <t>.</t>
    </r>
    <r>
      <rPr>
        <sz val="10"/>
        <color theme="1"/>
        <rFont val="Times New Roman"/>
      </rPr>
      <t xml:space="preserve">
Расчет выполнен на основании методических рекомендации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 рынка).
В целях получения ценовой информации Заказчик  направил запрос поставщикам, осуществил сбор и анализ общедоступной ценовой информации  и определил НМЦК в соответствии с п.3.7.4.1, п.3.19, п.3.21  Методических рекомендаций.
НМЦК рын - определяемая методом сопоставимых рыночных цен (анализа рынка);
v - количество закупаемых услуг -1,
n - количество значений, используемых в расчете  -  3 значения,
i - номер источника ценовой информации;
цi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 с учетом различий в характеристиках товаров, коммерческих и (или) финансовых условий поставок товаров,  определяемых в соответствии с пунктом 3.17  Рекомендаций.
ГЕОХИ РАН ______________ В.В Чуенков                                                                                                                                         28.05.2026г.</t>
    </r>
  </si>
  <si>
    <t>Реактивы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</si>
</sst>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\ &quot;₽&quot;"/>
  </numFmts>
  <fonts count="18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0"/>
      <color indexed="2"/>
      <name val="Times New Roman"/>
    </font>
    <font>
      <b/>
      <sz val="10"/>
      <name val="Times New Roman"/>
    </font>
    <font>
      <sz val="10"/>
      <name val="Times New Roman"/>
    </font>
    <font>
      <sz val="9"/>
      <name val="Times New Roman"/>
    </font>
    <font>
      <b/>
      <i/>
      <sz val="10"/>
      <name val="Times New Roman"/>
    </font>
    <font>
      <sz val="12"/>
      <color indexed="64"/>
      <name val="Times New Roman"/>
    </font>
    <font>
      <sz val="11"/>
      <name val="Times New Roman"/>
    </font>
    <font>
      <b/>
      <sz val="12"/>
      <name val="Times New Roman"/>
    </font>
    <font>
      <i/>
      <sz val="12"/>
      <name val="Times New Roman"/>
    </font>
    <font>
      <sz val="12"/>
      <name val="Times New Roman"/>
    </font>
    <font>
      <sz val="11"/>
      <color theme="1"/>
      <name val="Calibri"/>
      <scheme val="minor"/>
    </font>
    <font>
      <i/>
      <sz val="10"/>
      <color indexed="2"/>
      <name val="Times New Roman"/>
    </font>
    <font>
      <b/>
      <u/>
      <sz val="10"/>
      <color indexed="2"/>
      <name val="Times New Roman"/>
    </font>
    <font>
      <b/>
      <sz val="10"/>
      <color theme="1"/>
      <name val="Times New Roman"/>
    </font>
    <font>
      <b/>
      <i/>
      <sz val="12"/>
      <color indexed="2"/>
      <name val="Times New Roman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2" fillId="0" borderId="0" applyFont="0" applyFill="0" applyBorder="0" applyProtection="0"/>
  </cellStyleXfs>
  <cellXfs count="80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2" fontId="5" fillId="2" borderId="3" xfId="0" applyNumberFormat="1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43" fontId="6" fillId="0" borderId="1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/>
    </xf>
    <xf numFmtId="164" fontId="17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133349</xdr:colOff>
      <xdr:row>7</xdr:row>
      <xdr:rowOff>571499</xdr:rowOff>
    </xdr:from>
    <xdr:to>
      <xdr:col>6</xdr:col>
      <xdr:colOff>524255</xdr:colOff>
      <xdr:row>7</xdr:row>
      <xdr:rowOff>819149</xdr:rowOff>
    </xdr:to>
    <xdr:pic>
      <xdr:nvPicPr>
        <xdr:cNvPr id="19105" name="Рисунок 1" descr="C:\Temp\KClipboardExport\l41eo45a.gif">
          <a:extLst>
            <a:ext uri="{FF2B5EF4-FFF2-40B4-BE49-F238E27FC236}">
              <a16:creationId xmlns="" xmlns:a16="http://schemas.microsoft.com/office/drawing/2014/main" id="{00000000-0008-0000-0000-0000A1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68182" t="17999" b="24001"/>
        <a:stretch/>
      </xdr:blipFill>
      <xdr:spPr bwMode="auto">
        <a:xfrm>
          <a:off x="3705225" y="3810000"/>
          <a:ext cx="390906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28574</xdr:colOff>
      <xdr:row>7</xdr:row>
      <xdr:rowOff>828673</xdr:rowOff>
    </xdr:from>
    <xdr:to>
      <xdr:col>11</xdr:col>
      <xdr:colOff>868679</xdr:colOff>
      <xdr:row>7</xdr:row>
      <xdr:rowOff>1219198</xdr:rowOff>
    </xdr:to>
    <xdr:pic>
      <xdr:nvPicPr>
        <xdr:cNvPr id="19106" name="Picture 21" descr="C:\Temp\KClipboardExport\sssqsznq.gif">
          <a:extLst>
            <a:ext uri="{FF2B5EF4-FFF2-40B4-BE49-F238E27FC236}">
              <a16:creationId xmlns="" xmlns:a16="http://schemas.microsoft.com/office/drawing/2014/main" id="{00000000-0008-0000-0000-0000A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7000875" y="4067174"/>
          <a:ext cx="84010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66674</xdr:colOff>
      <xdr:row>7</xdr:row>
      <xdr:rowOff>923924</xdr:rowOff>
    </xdr:from>
    <xdr:to>
      <xdr:col>12</xdr:col>
      <xdr:colOff>709802</xdr:colOff>
      <xdr:row>7</xdr:row>
      <xdr:rowOff>1247774</xdr:rowOff>
    </xdr:to>
    <xdr:pic>
      <xdr:nvPicPr>
        <xdr:cNvPr id="19107" name="Picture 19" descr="C:\Temp\KClipboardExport\8c4wnzhy.gif">
          <a:extLst>
            <a:ext uri="{FF2B5EF4-FFF2-40B4-BE49-F238E27FC236}">
              <a16:creationId xmlns="" xmlns:a16="http://schemas.microsoft.com/office/drawing/2014/main" id="{00000000-0008-0000-0000-0000A3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7915275" y="4162425"/>
          <a:ext cx="643128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38099</xdr:colOff>
      <xdr:row>7</xdr:row>
      <xdr:rowOff>114299</xdr:rowOff>
    </xdr:from>
    <xdr:to>
      <xdr:col>13</xdr:col>
      <xdr:colOff>898398</xdr:colOff>
      <xdr:row>7</xdr:row>
      <xdr:rowOff>600074</xdr:rowOff>
    </xdr:to>
    <xdr:pic>
      <xdr:nvPicPr>
        <xdr:cNvPr id="19109" name="Picture 1" descr="C:\Temp\KClipboardExport\7d4qbwfz.gif">
          <a:extLst>
            <a:ext uri="{FF2B5EF4-FFF2-40B4-BE49-F238E27FC236}">
              <a16:creationId xmlns="" xmlns:a16="http://schemas.microsoft.com/office/drawing/2014/main" id="{00000000-0008-0000-0000-0000A5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3635"/>
        <a:stretch/>
      </xdr:blipFill>
      <xdr:spPr bwMode="auto">
        <a:xfrm>
          <a:off x="8639176" y="3352800"/>
          <a:ext cx="8602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561974</xdr:colOff>
      <xdr:row>20</xdr:row>
      <xdr:rowOff>38099</xdr:rowOff>
    </xdr:from>
    <xdr:to>
      <xdr:col>12</xdr:col>
      <xdr:colOff>575306</xdr:colOff>
      <xdr:row>20</xdr:row>
      <xdr:rowOff>333374</xdr:rowOff>
    </xdr:to>
    <xdr:pic>
      <xdr:nvPicPr>
        <xdr:cNvPr id="19110" name="Picture 1" descr="C:\Temp\KClipboardExport\7d4qbwfz.gif">
          <a:extLst>
            <a:ext uri="{FF2B5EF4-FFF2-40B4-BE49-F238E27FC236}">
              <a16:creationId xmlns="" xmlns:a16="http://schemas.microsoft.com/office/drawing/2014/main" id="{00000000-0008-0000-0000-0000A6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3635" r="56723" b="33061"/>
        <a:stretch/>
      </xdr:blipFill>
      <xdr:spPr bwMode="auto">
        <a:xfrm>
          <a:off x="7534275" y="6838950"/>
          <a:ext cx="889635" cy="295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142874</xdr:colOff>
      <xdr:row>6</xdr:row>
      <xdr:rowOff>333374</xdr:rowOff>
    </xdr:from>
    <xdr:to>
      <xdr:col>13</xdr:col>
      <xdr:colOff>613790</xdr:colOff>
      <xdr:row>6</xdr:row>
      <xdr:rowOff>600074</xdr:rowOff>
    </xdr:to>
    <xdr:pic>
      <xdr:nvPicPr>
        <xdr:cNvPr id="19111" name="Picture 1" descr="C:\Temp\KClipboardExport\7d4qbwfz.gif">
          <a:extLst>
            <a:ext uri="{FF2B5EF4-FFF2-40B4-BE49-F238E27FC236}">
              <a16:creationId xmlns="" xmlns:a16="http://schemas.microsoft.com/office/drawing/2014/main" id="{00000000-0008-0000-0000-0000A7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3635" r="56836" b="28495"/>
        <a:stretch/>
      </xdr:blipFill>
      <xdr:spPr bwMode="auto">
        <a:xfrm>
          <a:off x="8743950" y="2619375"/>
          <a:ext cx="470916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31</xdr:row>
      <xdr:rowOff>101592</xdr:rowOff>
    </xdr:from>
    <xdr:to>
      <xdr:col>1</xdr:col>
      <xdr:colOff>1690497</xdr:colOff>
      <xdr:row>35</xdr:row>
      <xdr:rowOff>57143</xdr:rowOff>
    </xdr:to>
    <xdr:pic>
      <xdr:nvPicPr>
        <xdr:cNvPr id="19122" name="Picture 690" descr="http://naiz.org/fz44/nmc/nmck.png">
          <a:extLst>
            <a:ext uri="{FF2B5EF4-FFF2-40B4-BE49-F238E27FC236}">
              <a16:creationId xmlns="" xmlns:a16="http://schemas.microsoft.com/office/drawing/2014/main" id="{00000000-0008-0000-0000-0000B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519642" y="8504759"/>
          <a:ext cx="1604772" cy="5905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44"/>
  <sheetViews>
    <sheetView tabSelected="1" zoomScale="90" workbookViewId="0">
      <selection activeCell="A21" sqref="A21:J21"/>
    </sheetView>
  </sheetViews>
  <sheetFormatPr defaultColWidth="9.140625" defaultRowHeight="12.75" x14ac:dyDescent="0.25"/>
  <cols>
    <col min="1" max="1" width="6.42578125" style="1" customWidth="1"/>
    <col min="2" max="2" width="35.7109375" style="1" customWidth="1"/>
    <col min="3" max="3" width="27.42578125" style="1" customWidth="1"/>
    <col min="4" max="4" width="14.28515625" style="1" customWidth="1"/>
    <col min="5" max="5" width="15.42578125" style="2" customWidth="1"/>
    <col min="6" max="6" width="15.85546875" style="2" customWidth="1"/>
    <col min="7" max="7" width="12.140625" style="1" customWidth="1"/>
    <col min="8" max="8" width="9" style="1" customWidth="1"/>
    <col min="9" max="9" width="10" style="1" customWidth="1"/>
    <col min="10" max="10" width="12" style="2" customWidth="1"/>
    <col min="11" max="11" width="11" style="1" customWidth="1"/>
    <col min="12" max="12" width="13.140625" style="1" customWidth="1"/>
    <col min="13" max="13" width="11.28515625" style="1" customWidth="1"/>
    <col min="14" max="14" width="17" style="1" customWidth="1"/>
    <col min="15" max="16384" width="9.140625" style="1"/>
  </cols>
  <sheetData>
    <row r="1" spans="1:14" ht="12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idden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5" customFormat="1" ht="58.5" customHeight="1" x14ac:dyDescent="0.2">
      <c r="A3" s="6"/>
      <c r="B3" s="6"/>
      <c r="C3" s="6"/>
      <c r="D3" s="6"/>
      <c r="E3" s="6"/>
      <c r="F3" s="6"/>
      <c r="G3" s="6"/>
      <c r="H3" s="6"/>
      <c r="I3" s="54" t="s">
        <v>0</v>
      </c>
      <c r="J3" s="54"/>
      <c r="K3" s="54"/>
      <c r="L3" s="54"/>
      <c r="M3" s="54"/>
      <c r="N3" s="54"/>
    </row>
    <row r="4" spans="1:14" ht="75.75" customHeight="1" x14ac:dyDescent="0.25">
      <c r="A4" s="55" t="s">
        <v>1</v>
      </c>
      <c r="B4" s="55"/>
      <c r="C4" s="7"/>
      <c r="D4" s="56" t="s">
        <v>47</v>
      </c>
      <c r="E4" s="57"/>
      <c r="F4" s="57"/>
      <c r="G4" s="57"/>
      <c r="H4" s="57"/>
      <c r="I4" s="8"/>
      <c r="J4" s="8"/>
      <c r="K4" s="8"/>
      <c r="L4" s="8"/>
      <c r="M4" s="8"/>
    </row>
    <row r="5" spans="1:14" ht="28.5" customHeight="1" x14ac:dyDescent="0.25">
      <c r="A5" s="55" t="s">
        <v>2</v>
      </c>
      <c r="B5" s="55"/>
      <c r="C5" s="7"/>
      <c r="D5" s="57" t="s">
        <v>3</v>
      </c>
      <c r="E5" s="57"/>
      <c r="F5" s="57"/>
      <c r="G5" s="57"/>
      <c r="H5" s="57"/>
      <c r="I5" s="8"/>
      <c r="J5" s="8"/>
      <c r="K5" s="8"/>
      <c r="L5" s="8"/>
      <c r="M5" s="8"/>
    </row>
    <row r="6" spans="1:14" ht="19.5" customHeight="1" x14ac:dyDescent="0.25">
      <c r="A6" s="55" t="s">
        <v>4</v>
      </c>
      <c r="B6" s="55"/>
      <c r="C6" s="9"/>
      <c r="D6" s="58"/>
      <c r="E6" s="58"/>
      <c r="F6" s="58"/>
      <c r="G6" s="58"/>
      <c r="H6" s="58"/>
      <c r="I6" s="8"/>
      <c r="J6" s="10"/>
      <c r="K6" s="8"/>
      <c r="L6" s="8"/>
      <c r="M6" s="8"/>
    </row>
    <row r="7" spans="1:14" ht="75" customHeight="1" x14ac:dyDescent="0.25">
      <c r="A7" s="59" t="s">
        <v>5</v>
      </c>
      <c r="B7" s="61" t="s">
        <v>6</v>
      </c>
      <c r="C7" s="11"/>
      <c r="D7" s="63" t="s">
        <v>7</v>
      </c>
      <c r="E7" s="64"/>
      <c r="F7" s="64"/>
      <c r="G7" s="65"/>
      <c r="H7" s="61" t="s">
        <v>8</v>
      </c>
      <c r="I7" s="61" t="s">
        <v>9</v>
      </c>
      <c r="J7" s="68" t="s">
        <v>10</v>
      </c>
      <c r="K7" s="68"/>
      <c r="L7" s="69"/>
      <c r="M7" s="69"/>
      <c r="N7" s="13" t="s">
        <v>11</v>
      </c>
    </row>
    <row r="8" spans="1:14" ht="102.75" customHeight="1" x14ac:dyDescent="0.25">
      <c r="A8" s="60"/>
      <c r="B8" s="62"/>
      <c r="C8" s="14" t="s">
        <v>12</v>
      </c>
      <c r="D8" s="15" t="s">
        <v>13</v>
      </c>
      <c r="E8" s="16" t="s">
        <v>14</v>
      </c>
      <c r="F8" s="16" t="s">
        <v>15</v>
      </c>
      <c r="G8" s="17"/>
      <c r="H8" s="66"/>
      <c r="I8" s="67"/>
      <c r="J8" s="18" t="s">
        <v>16</v>
      </c>
      <c r="K8" s="19" t="s">
        <v>17</v>
      </c>
      <c r="L8" s="20" t="s">
        <v>18</v>
      </c>
      <c r="M8" s="21" t="s">
        <v>19</v>
      </c>
      <c r="N8" s="22"/>
    </row>
    <row r="9" spans="1:14" ht="40.5" x14ac:dyDescent="0.25">
      <c r="A9" s="23">
        <v>1</v>
      </c>
      <c r="B9" s="24">
        <v>2</v>
      </c>
      <c r="C9" s="23">
        <v>3</v>
      </c>
      <c r="D9" s="24">
        <v>4</v>
      </c>
      <c r="E9" s="24">
        <v>5</v>
      </c>
      <c r="F9" s="23">
        <v>6</v>
      </c>
      <c r="G9" s="23" t="s">
        <v>20</v>
      </c>
      <c r="H9" s="23">
        <v>7</v>
      </c>
      <c r="I9" s="25" t="s">
        <v>21</v>
      </c>
      <c r="J9" s="26" t="s">
        <v>22</v>
      </c>
      <c r="K9" s="27" t="s">
        <v>23</v>
      </c>
      <c r="L9" s="28">
        <v>10</v>
      </c>
      <c r="M9" s="29">
        <v>11</v>
      </c>
      <c r="N9" s="23" t="s">
        <v>24</v>
      </c>
    </row>
    <row r="10" spans="1:14" s="49" customFormat="1" ht="31.5" x14ac:dyDescent="0.25">
      <c r="A10" s="25">
        <v>1</v>
      </c>
      <c r="B10" s="51" t="s">
        <v>35</v>
      </c>
      <c r="C10" s="23"/>
      <c r="D10" s="53">
        <v>850</v>
      </c>
      <c r="E10" s="53">
        <v>909.5</v>
      </c>
      <c r="F10" s="53">
        <v>892.5</v>
      </c>
      <c r="G10" s="48">
        <f t="shared" ref="G10:G19" si="0">D10+E10+F10</f>
        <v>2652</v>
      </c>
      <c r="H10" s="50">
        <v>5</v>
      </c>
      <c r="I10" s="31">
        <v>3</v>
      </c>
      <c r="J10" s="32">
        <f t="shared" ref="J10:J19" si="1">G10/I10</f>
        <v>884</v>
      </c>
      <c r="K10" s="32">
        <f t="shared" ref="K10:K19" si="2">ROUND(J10,2)</f>
        <v>884</v>
      </c>
      <c r="L10" s="48">
        <f t="shared" ref="L10:L19" si="3">STDEV(D10:F10)</f>
        <v>30.65</v>
      </c>
      <c r="M10" s="33">
        <f t="shared" ref="M10:M19" si="4">L10/K10</f>
        <v>3.4700000000000002E-2</v>
      </c>
      <c r="N10" s="34">
        <f t="shared" ref="N10:N19" si="5">K10*H10</f>
        <v>4420</v>
      </c>
    </row>
    <row r="11" spans="1:14" s="49" customFormat="1" ht="47.25" x14ac:dyDescent="0.25">
      <c r="A11" s="25">
        <v>2</v>
      </c>
      <c r="B11" s="51" t="s">
        <v>36</v>
      </c>
      <c r="C11" s="23"/>
      <c r="D11" s="53">
        <v>3003.17</v>
      </c>
      <c r="E11" s="53">
        <v>3213.39</v>
      </c>
      <c r="F11" s="53">
        <v>3153.33</v>
      </c>
      <c r="G11" s="48">
        <f t="shared" si="0"/>
        <v>9369.89</v>
      </c>
      <c r="H11" s="50">
        <v>1</v>
      </c>
      <c r="I11" s="31">
        <v>3</v>
      </c>
      <c r="J11" s="32">
        <f t="shared" si="1"/>
        <v>3123.3</v>
      </c>
      <c r="K11" s="32">
        <f t="shared" si="2"/>
        <v>3123.3</v>
      </c>
      <c r="L11" s="48">
        <f t="shared" si="3"/>
        <v>108.28</v>
      </c>
      <c r="M11" s="33">
        <f t="shared" si="4"/>
        <v>3.4700000000000002E-2</v>
      </c>
      <c r="N11" s="34">
        <f t="shared" si="5"/>
        <v>3123.3</v>
      </c>
    </row>
    <row r="12" spans="1:14" s="49" customFormat="1" ht="15.75" x14ac:dyDescent="0.25">
      <c r="A12" s="25">
        <v>3</v>
      </c>
      <c r="B12" s="51" t="s">
        <v>37</v>
      </c>
      <c r="C12" s="23"/>
      <c r="D12" s="53">
        <v>650</v>
      </c>
      <c r="E12" s="53">
        <v>695.5</v>
      </c>
      <c r="F12" s="53">
        <v>682.5</v>
      </c>
      <c r="G12" s="48">
        <f t="shared" si="0"/>
        <v>2028</v>
      </c>
      <c r="H12" s="50">
        <v>1</v>
      </c>
      <c r="I12" s="31">
        <v>3</v>
      </c>
      <c r="J12" s="32">
        <f t="shared" si="1"/>
        <v>676</v>
      </c>
      <c r="K12" s="32">
        <f t="shared" si="2"/>
        <v>676</v>
      </c>
      <c r="L12" s="48">
        <f t="shared" si="3"/>
        <v>23.44</v>
      </c>
      <c r="M12" s="33">
        <f t="shared" si="4"/>
        <v>3.4700000000000002E-2</v>
      </c>
      <c r="N12" s="34">
        <f t="shared" si="5"/>
        <v>676</v>
      </c>
    </row>
    <row r="13" spans="1:14" s="49" customFormat="1" ht="15.75" x14ac:dyDescent="0.25">
      <c r="A13" s="25">
        <v>4</v>
      </c>
      <c r="B13" s="52" t="s">
        <v>38</v>
      </c>
      <c r="C13" s="23"/>
      <c r="D13" s="53">
        <v>1100</v>
      </c>
      <c r="E13" s="53">
        <v>1177</v>
      </c>
      <c r="F13" s="53">
        <v>1155</v>
      </c>
      <c r="G13" s="48">
        <f t="shared" si="0"/>
        <v>3432</v>
      </c>
      <c r="H13" s="50">
        <v>2</v>
      </c>
      <c r="I13" s="31">
        <v>3</v>
      </c>
      <c r="J13" s="32">
        <f t="shared" si="1"/>
        <v>1144</v>
      </c>
      <c r="K13" s="32">
        <f t="shared" si="2"/>
        <v>1144</v>
      </c>
      <c r="L13" s="48">
        <f t="shared" si="3"/>
        <v>39.659999999999997</v>
      </c>
      <c r="M13" s="33">
        <f t="shared" si="4"/>
        <v>3.4700000000000002E-2</v>
      </c>
      <c r="N13" s="34">
        <f t="shared" si="5"/>
        <v>2288</v>
      </c>
    </row>
    <row r="14" spans="1:14" s="49" customFormat="1" ht="15.75" x14ac:dyDescent="0.25">
      <c r="A14" s="25">
        <v>5</v>
      </c>
      <c r="B14" s="52" t="s">
        <v>39</v>
      </c>
      <c r="C14" s="23"/>
      <c r="D14" s="53">
        <v>2000</v>
      </c>
      <c r="E14" s="53">
        <v>2140</v>
      </c>
      <c r="F14" s="53">
        <v>2100</v>
      </c>
      <c r="G14" s="48">
        <f t="shared" si="0"/>
        <v>6240</v>
      </c>
      <c r="H14" s="50">
        <v>1</v>
      </c>
      <c r="I14" s="31">
        <v>3</v>
      </c>
      <c r="J14" s="32">
        <f t="shared" si="1"/>
        <v>2080</v>
      </c>
      <c r="K14" s="32">
        <f t="shared" si="2"/>
        <v>2080</v>
      </c>
      <c r="L14" s="48">
        <f t="shared" si="3"/>
        <v>72.11</v>
      </c>
      <c r="M14" s="33">
        <f t="shared" si="4"/>
        <v>3.4700000000000002E-2</v>
      </c>
      <c r="N14" s="34">
        <f t="shared" si="5"/>
        <v>2080</v>
      </c>
    </row>
    <row r="15" spans="1:14" s="49" customFormat="1" ht="15.75" x14ac:dyDescent="0.25">
      <c r="A15" s="25">
        <v>6</v>
      </c>
      <c r="B15" s="52" t="s">
        <v>40</v>
      </c>
      <c r="C15" s="23"/>
      <c r="D15" s="53">
        <v>6249.83</v>
      </c>
      <c r="E15" s="53">
        <v>6687.32</v>
      </c>
      <c r="F15" s="53">
        <v>6562.32</v>
      </c>
      <c r="G15" s="48">
        <f t="shared" si="0"/>
        <v>19499.47</v>
      </c>
      <c r="H15" s="50">
        <v>1</v>
      </c>
      <c r="I15" s="31">
        <v>3</v>
      </c>
      <c r="J15" s="32">
        <f t="shared" si="1"/>
        <v>6499.82</v>
      </c>
      <c r="K15" s="32">
        <f t="shared" si="2"/>
        <v>6499.82</v>
      </c>
      <c r="L15" s="48">
        <f t="shared" si="3"/>
        <v>225.34</v>
      </c>
      <c r="M15" s="33">
        <f t="shared" si="4"/>
        <v>3.4700000000000002E-2</v>
      </c>
      <c r="N15" s="34">
        <f t="shared" si="5"/>
        <v>6499.82</v>
      </c>
    </row>
    <row r="16" spans="1:14" s="49" customFormat="1" ht="15.75" x14ac:dyDescent="0.25">
      <c r="A16" s="25">
        <v>7</v>
      </c>
      <c r="B16" s="52" t="s">
        <v>41</v>
      </c>
      <c r="C16" s="23"/>
      <c r="D16" s="53">
        <v>9200</v>
      </c>
      <c r="E16" s="53">
        <v>9844</v>
      </c>
      <c r="F16" s="53">
        <v>9660</v>
      </c>
      <c r="G16" s="48">
        <f t="shared" si="0"/>
        <v>28704</v>
      </c>
      <c r="H16" s="50">
        <v>1</v>
      </c>
      <c r="I16" s="31">
        <v>3</v>
      </c>
      <c r="J16" s="32">
        <f t="shared" si="1"/>
        <v>9568</v>
      </c>
      <c r="K16" s="32">
        <f t="shared" si="2"/>
        <v>9568</v>
      </c>
      <c r="L16" s="48">
        <f t="shared" si="3"/>
        <v>331.71</v>
      </c>
      <c r="M16" s="33">
        <f t="shared" si="4"/>
        <v>3.4700000000000002E-2</v>
      </c>
      <c r="N16" s="34">
        <f t="shared" si="5"/>
        <v>9568</v>
      </c>
    </row>
    <row r="17" spans="1:14" s="49" customFormat="1" ht="15.75" x14ac:dyDescent="0.25">
      <c r="A17" s="25">
        <v>8</v>
      </c>
      <c r="B17" s="52" t="s">
        <v>42</v>
      </c>
      <c r="C17" s="23"/>
      <c r="D17" s="53">
        <v>2110.33</v>
      </c>
      <c r="E17" s="53">
        <v>2258.0500000000002</v>
      </c>
      <c r="F17" s="53">
        <v>2215.85</v>
      </c>
      <c r="G17" s="48">
        <f t="shared" si="0"/>
        <v>6584.23</v>
      </c>
      <c r="H17" s="50">
        <v>1</v>
      </c>
      <c r="I17" s="31">
        <v>3</v>
      </c>
      <c r="J17" s="32">
        <f t="shared" si="1"/>
        <v>2194.7399999999998</v>
      </c>
      <c r="K17" s="32">
        <f t="shared" si="2"/>
        <v>2194.7399999999998</v>
      </c>
      <c r="L17" s="48">
        <f t="shared" si="3"/>
        <v>76.09</v>
      </c>
      <c r="M17" s="33">
        <f t="shared" si="4"/>
        <v>3.4700000000000002E-2</v>
      </c>
      <c r="N17" s="34">
        <f t="shared" si="5"/>
        <v>2194.7399999999998</v>
      </c>
    </row>
    <row r="18" spans="1:14" s="49" customFormat="1" ht="15.75" x14ac:dyDescent="0.25">
      <c r="A18" s="25">
        <v>9</v>
      </c>
      <c r="B18" s="52" t="s">
        <v>43</v>
      </c>
      <c r="C18" s="23"/>
      <c r="D18" s="53">
        <v>974</v>
      </c>
      <c r="E18" s="53">
        <v>1042.18</v>
      </c>
      <c r="F18" s="53">
        <v>1022.7</v>
      </c>
      <c r="G18" s="48">
        <f t="shared" si="0"/>
        <v>3038.88</v>
      </c>
      <c r="H18" s="50">
        <v>1</v>
      </c>
      <c r="I18" s="31">
        <v>3</v>
      </c>
      <c r="J18" s="32">
        <f t="shared" si="1"/>
        <v>1012.96</v>
      </c>
      <c r="K18" s="32">
        <f t="shared" si="2"/>
        <v>1012.96</v>
      </c>
      <c r="L18" s="48">
        <f t="shared" si="3"/>
        <v>35.119999999999997</v>
      </c>
      <c r="M18" s="33">
        <f t="shared" si="4"/>
        <v>3.4700000000000002E-2</v>
      </c>
      <c r="N18" s="34">
        <f t="shared" si="5"/>
        <v>1012.96</v>
      </c>
    </row>
    <row r="19" spans="1:14" s="49" customFormat="1" ht="15.75" x14ac:dyDescent="0.25">
      <c r="A19" s="25">
        <v>10</v>
      </c>
      <c r="B19" s="52" t="s">
        <v>44</v>
      </c>
      <c r="C19" s="23"/>
      <c r="D19" s="53">
        <v>974</v>
      </c>
      <c r="E19" s="53">
        <v>1042.18</v>
      </c>
      <c r="F19" s="53">
        <v>1022.7</v>
      </c>
      <c r="G19" s="48">
        <f t="shared" si="0"/>
        <v>3038.88</v>
      </c>
      <c r="H19" s="50">
        <v>1</v>
      </c>
      <c r="I19" s="31">
        <v>3</v>
      </c>
      <c r="J19" s="32">
        <f t="shared" si="1"/>
        <v>1012.96</v>
      </c>
      <c r="K19" s="32">
        <f t="shared" si="2"/>
        <v>1012.96</v>
      </c>
      <c r="L19" s="48">
        <f t="shared" si="3"/>
        <v>35.119999999999997</v>
      </c>
      <c r="M19" s="33">
        <f t="shared" si="4"/>
        <v>3.4700000000000002E-2</v>
      </c>
      <c r="N19" s="34">
        <f t="shared" si="5"/>
        <v>1012.96</v>
      </c>
    </row>
    <row r="20" spans="1:14" ht="24.75" customHeight="1" x14ac:dyDescent="0.25">
      <c r="A20" s="25">
        <v>11</v>
      </c>
      <c r="B20" s="52" t="s">
        <v>45</v>
      </c>
      <c r="C20" s="30"/>
      <c r="D20" s="53">
        <v>8568</v>
      </c>
      <c r="E20" s="53">
        <v>9167.76</v>
      </c>
      <c r="F20" s="53">
        <v>8996.4</v>
      </c>
      <c r="G20" s="12">
        <f>D20+E20+F20</f>
        <v>26732.16</v>
      </c>
      <c r="H20" s="50">
        <v>1</v>
      </c>
      <c r="I20" s="31">
        <v>3</v>
      </c>
      <c r="J20" s="32">
        <f>G20/I20</f>
        <v>8910.7199999999993</v>
      </c>
      <c r="K20" s="32">
        <f>ROUND(J20,2)</f>
        <v>8910.7199999999993</v>
      </c>
      <c r="L20" s="12">
        <f>STDEV(D20:F20)</f>
        <v>308.92</v>
      </c>
      <c r="M20" s="33">
        <f>L20/K20</f>
        <v>3.4700000000000002E-2</v>
      </c>
      <c r="N20" s="34">
        <f>K20*H20</f>
        <v>8910.7199999999993</v>
      </c>
    </row>
    <row r="21" spans="1:14" ht="33" customHeight="1" x14ac:dyDescent="0.25">
      <c r="A21" s="70"/>
      <c r="B21" s="70"/>
      <c r="C21" s="70"/>
      <c r="D21" s="71"/>
      <c r="E21" s="71"/>
      <c r="F21" s="70"/>
      <c r="G21" s="70"/>
      <c r="H21" s="70"/>
      <c r="I21" s="70"/>
      <c r="J21" s="70"/>
      <c r="K21" s="35"/>
      <c r="L21" s="35"/>
      <c r="M21" s="35"/>
      <c r="N21" s="36">
        <f>SUM(N10:N20)</f>
        <v>41786.5</v>
      </c>
    </row>
    <row r="23" spans="1:14" x14ac:dyDescent="0.25">
      <c r="B23" s="37"/>
      <c r="C23" s="37"/>
    </row>
    <row r="24" spans="1:14" x14ac:dyDescent="0.25">
      <c r="B24" s="72" t="s">
        <v>46</v>
      </c>
      <c r="C24" s="7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</row>
    <row r="25" spans="1:14" x14ac:dyDescent="0.25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</row>
    <row r="26" spans="1:14" x14ac:dyDescent="0.25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14" x14ac:dyDescent="0.25"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</row>
    <row r="28" spans="1:14" x14ac:dyDescent="0.25"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</row>
    <row r="29" spans="1:14" x14ac:dyDescent="0.25"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</row>
    <row r="30" spans="1:14" x14ac:dyDescent="0.25"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</row>
    <row r="31" spans="1:14" x14ac:dyDescent="0.25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</row>
    <row r="32" spans="1:14" x14ac:dyDescent="0.25"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1:14" x14ac:dyDescent="0.25"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</row>
    <row r="34" spans="1:14" x14ac:dyDescent="0.25"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</row>
    <row r="35" spans="1:14" x14ac:dyDescent="0.25"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</row>
    <row r="36" spans="1:14" x14ac:dyDescent="0.25"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</row>
    <row r="37" spans="1:14" x14ac:dyDescent="0.25"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</row>
    <row r="38" spans="1:14" x14ac:dyDescent="0.25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</row>
    <row r="39" spans="1:14" x14ac:dyDescent="0.25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</row>
    <row r="40" spans="1:14" x14ac:dyDescent="0.25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</row>
    <row r="41" spans="1:14" ht="73.5" customHeight="1" x14ac:dyDescent="0.25"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</row>
    <row r="42" spans="1:14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</row>
    <row r="44" spans="1:14" x14ac:dyDescent="0.2">
      <c r="B44" s="38"/>
      <c r="C44" s="38"/>
    </row>
  </sheetData>
  <autoFilter ref="A9:N20"/>
  <mergeCells count="16">
    <mergeCell ref="I7:I8"/>
    <mergeCell ref="J7:M7"/>
    <mergeCell ref="A21:J21"/>
    <mergeCell ref="B24:N41"/>
    <mergeCell ref="A42:N42"/>
    <mergeCell ref="A6:B6"/>
    <mergeCell ref="D6:H6"/>
    <mergeCell ref="A7:A8"/>
    <mergeCell ref="B7:B8"/>
    <mergeCell ref="D7:G7"/>
    <mergeCell ref="H7:H8"/>
    <mergeCell ref="I3:N3"/>
    <mergeCell ref="A4:B4"/>
    <mergeCell ref="D4:H4"/>
    <mergeCell ref="A5:B5"/>
    <mergeCell ref="D5:H5"/>
  </mergeCells>
  <pageMargins left="0.19685039370078738" right="0.19685039370078738" top="0.31496062992125984" bottom="0.19685039370078738" header="0" footer="0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"/>
  </sheetPr>
  <dimension ref="A1:B13"/>
  <sheetViews>
    <sheetView workbookViewId="0">
      <selection activeCell="D7" sqref="D7"/>
    </sheetView>
  </sheetViews>
  <sheetFormatPr defaultColWidth="9.140625" defaultRowHeight="15" x14ac:dyDescent="0.25"/>
  <cols>
    <col min="1" max="1" width="36.140625" style="40" customWidth="1"/>
    <col min="2" max="2" width="49" style="41" customWidth="1"/>
    <col min="3" max="16384" width="9.140625" style="39"/>
  </cols>
  <sheetData>
    <row r="1" spans="1:2" ht="25.5" customHeight="1" x14ac:dyDescent="0.25">
      <c r="A1" s="75" t="s">
        <v>25</v>
      </c>
      <c r="B1" s="75"/>
    </row>
    <row r="2" spans="1:2" ht="65.25" customHeight="1" x14ac:dyDescent="0.25">
      <c r="A2" s="42"/>
      <c r="B2" s="42" t="s">
        <v>47</v>
      </c>
    </row>
    <row r="3" spans="1:2" ht="15.75" x14ac:dyDescent="0.25">
      <c r="A3" s="76" t="s">
        <v>26</v>
      </c>
      <c r="B3" s="76"/>
    </row>
    <row r="4" spans="1:2" ht="15.75" x14ac:dyDescent="0.25">
      <c r="A4" s="43"/>
      <c r="B4" s="43"/>
    </row>
    <row r="5" spans="1:2" ht="86.25" customHeight="1" x14ac:dyDescent="0.25">
      <c r="A5" s="44" t="s">
        <v>27</v>
      </c>
      <c r="B5" s="44" t="s">
        <v>28</v>
      </c>
    </row>
    <row r="6" spans="1:2" ht="242.25" customHeight="1" x14ac:dyDescent="0.25">
      <c r="A6" s="44" t="s">
        <v>29</v>
      </c>
      <c r="B6" s="44" t="s">
        <v>30</v>
      </c>
    </row>
    <row r="7" spans="1:2" ht="91.5" customHeight="1" x14ac:dyDescent="0.25">
      <c r="A7" s="44" t="s">
        <v>31</v>
      </c>
      <c r="B7" s="45">
        <v>40179.33</v>
      </c>
    </row>
    <row r="8" spans="1:2" ht="29.25" customHeight="1" x14ac:dyDescent="0.25">
      <c r="A8" s="77"/>
      <c r="B8" s="78"/>
    </row>
    <row r="9" spans="1:2" ht="15.75" x14ac:dyDescent="0.25">
      <c r="A9" s="46"/>
      <c r="B9" s="46"/>
    </row>
    <row r="10" spans="1:2" ht="15.75" x14ac:dyDescent="0.25">
      <c r="A10" s="79" t="s">
        <v>32</v>
      </c>
      <c r="B10" s="79"/>
    </row>
    <row r="11" spans="1:2" ht="15.75" x14ac:dyDescent="0.25">
      <c r="A11" s="46"/>
      <c r="B11" s="46"/>
    </row>
    <row r="12" spans="1:2" ht="15.75" x14ac:dyDescent="0.25">
      <c r="A12" s="47" t="s">
        <v>33</v>
      </c>
      <c r="B12" s="47" t="s">
        <v>34</v>
      </c>
    </row>
    <row r="13" spans="1:2" ht="15.75" x14ac:dyDescent="0.25">
      <c r="A13" s="46"/>
      <c r="B13" s="46"/>
    </row>
  </sheetData>
  <mergeCells count="4">
    <mergeCell ref="A1:B1"/>
    <mergeCell ref="A3:B3"/>
    <mergeCell ref="A8:B8"/>
    <mergeCell ref="A10:B10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 НМЦК</vt:lpstr>
      <vt:lpstr>НМЦК-п.3.7.1</vt:lpstr>
      <vt:lpstr>Лист1</vt:lpstr>
    </vt:vector>
  </TitlesOfParts>
  <Company>organization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Щелочкова О.С.</cp:lastModifiedBy>
  <cp:revision>5</cp:revision>
  <cp:lastPrinted>2026-06-03T08:26:14Z</cp:lastPrinted>
  <dcterms:created xsi:type="dcterms:W3CDTF">2011-08-15T06:57:36Z</dcterms:created>
  <dcterms:modified xsi:type="dcterms:W3CDTF">2026-06-03T08:47:20Z</dcterms:modified>
</cp:coreProperties>
</file>