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08564999-C3FB-44A7-A804-1CBFD31DEB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Лист1!$A$1:$R$18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5" i="1" l="1"/>
  <c r="Q5" i="1" s="1"/>
  <c r="J6" i="1" l="1"/>
  <c r="K6" i="1" s="1"/>
  <c r="M6" i="1"/>
  <c r="N6" i="1"/>
  <c r="P6" i="1"/>
  <c r="J7" i="1"/>
  <c r="K7" i="1" s="1"/>
  <c r="M7" i="1"/>
  <c r="N7" i="1"/>
  <c r="P7" i="1"/>
  <c r="Q7" i="1" l="1"/>
  <c r="R7" i="1" s="1"/>
  <c r="Q6" i="1"/>
  <c r="R6" i="1" s="1"/>
  <c r="O7" i="1"/>
  <c r="O6" i="1"/>
  <c r="R5" i="1"/>
  <c r="N5" i="1"/>
  <c r="M5" i="1"/>
  <c r="J5" i="1"/>
  <c r="K5" i="1" s="1"/>
  <c r="O5" i="1" l="1"/>
  <c r="R8" i="1" l="1"/>
</calcChain>
</file>

<file path=xl/sharedStrings.xml><?xml version="1.0" encoding="utf-8"?>
<sst xmlns="http://schemas.openxmlformats.org/spreadsheetml/2006/main" count="43" uniqueCount="41">
  <si>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</si>
  <si>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</si>
  <si>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</si>
  <si>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</si>
  <si>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</si>
  <si>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</si>
  <si>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</si>
  <si>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</si>
  <si>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</si>
  <si>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</si>
  <si>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</si>
  <si>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</si>
  <si>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</si>
  <si>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</si>
  <si>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rgb="FF33333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rgb="FF000000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</si>
  <si>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</si>
  <si>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</si>
  <si>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</si>
  <si>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</si>
  <si>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</si>
  <si>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</si>
  <si>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</si>
  <si>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</si>
  <si>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</si>
  <si>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</si>
  <si>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</si>
  <si>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</si>
  <si>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шт</t>
  </si>
  <si>
    <t>ОКПД2</t>
  </si>
  <si>
    <t>Поставка строительных и отделочных материалов</t>
  </si>
  <si>
    <t xml:space="preserve">Источник 1 </t>
  </si>
  <si>
    <t xml:space="preserve">Источник 2 </t>
  </si>
  <si>
    <t xml:space="preserve">Источник 3  </t>
  </si>
  <si>
    <t>1.	Светильник под светодиодную лампу T8 Wolta корпус IP20 WT82120-02 или эквивалент</t>
  </si>
  <si>
    <t xml:space="preserve">2.	Светодиодная лампа Wolta LED 18Вт, 4000К Дневной свет, цоколь G13, 1200мм, 1600 лм 25ST8-18G13 или эквивалент </t>
  </si>
  <si>
    <t xml:space="preserve">Кабель ВВГ-Пнг(А)-LS 3х2,5(N,PE) 0,66 кВ (бухта 50 м) ВЭКЗ DORI VEKZ00149 или эквивалент </t>
  </si>
  <si>
    <t>метр</t>
  </si>
  <si>
    <t>27.40.15.150</t>
  </si>
  <si>
    <t>27.32.13.124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</si>
  <si>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112751,20 руб.</t>
  </si>
  <si>
    <t>27.40.22.000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</si>
</sst>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6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0"/>
      <color rgb="FF008000"/>
      <name val="Arial Cyr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8"/>
      <name val="Arial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49" fontId="20" fillId="0" borderId="10">
      <alignment vertical="top" wrapText="1"/>
    </xf>
    <xf numFmtId="4" fontId="21" fillId="0" borderId="10">
      <alignment vertical="top" shrinkToFit="1"/>
    </xf>
    <xf numFmtId="0" fontId="1" fillId="0" borderId="0"/>
    <xf numFmtId="0" fontId="3" fillId="7" borderId="11" applyNumberFormat="0" applyAlignment="0" applyProtection="0"/>
    <xf numFmtId="0" fontId="4" fillId="20" borderId="12" applyNumberFormat="0" applyAlignment="0" applyProtection="0"/>
    <xf numFmtId="0" fontId="5" fillId="20" borderId="11" applyNumberFormat="0" applyAlignment="0" applyProtection="0"/>
    <xf numFmtId="0" fontId="9" fillId="0" borderId="13" applyNumberFormat="0" applyFill="0" applyAlignment="0" applyProtection="0"/>
    <xf numFmtId="0" fontId="19" fillId="23" borderId="14" applyNumberFormat="0" applyAlignment="0" applyProtection="0"/>
    <xf numFmtId="0" fontId="23" fillId="0" borderId="0"/>
    <xf numFmtId="0" fontId="1" fillId="0" borderId="0"/>
    <xf numFmtId="49" fontId="20" fillId="0" borderId="15">
      <alignment vertical="top" wrapText="1"/>
    </xf>
    <xf numFmtId="4" fontId="21" fillId="0" borderId="15">
      <alignment vertical="top" shrinkToFit="1"/>
    </xf>
    <xf numFmtId="9" fontId="19" fillId="0" borderId="0" applyFont="0" applyFill="0" applyBorder="0" applyAlignment="0" applyProtection="0"/>
    <xf numFmtId="0" fontId="33" fillId="0" borderId="0"/>
  </cellStyleXfs>
  <cellXfs count="53">
    <xf numFmtId="0" fontId="0" fillId="0" borderId="0" xfId="0"/>
    <xf numFmtId="0" fontId="24" fillId="0" borderId="0" xfId="0" applyFont="1" applyAlignment="1">
      <alignment vertical="top" wrapText="1"/>
    </xf>
    <xf numFmtId="0" fontId="24" fillId="0" borderId="0" xfId="0" applyFont="1" applyBorder="1" applyAlignment="1">
      <alignment vertical="top" wrapText="1"/>
    </xf>
    <xf numFmtId="4" fontId="24" fillId="0" borderId="0" xfId="0" applyNumberFormat="1" applyFont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30" fillId="0" borderId="0" xfId="0" applyFont="1" applyAlignment="1">
      <alignment vertical="center"/>
    </xf>
    <xf numFmtId="10" fontId="24" fillId="0" borderId="0" xfId="0" applyNumberFormat="1" applyFont="1" applyAlignment="1">
      <alignment vertical="top" wrapText="1"/>
    </xf>
    <xf numFmtId="4" fontId="28" fillId="24" borderId="15" xfId="52" applyNumberFormat="1" applyFont="1" applyFill="1" applyBorder="1" applyAlignment="1">
      <alignment horizontal="center" vertical="center" wrapText="1"/>
    </xf>
    <xf numFmtId="165" fontId="25" fillId="24" borderId="15" xfId="56" applyNumberFormat="1" applyFont="1" applyFill="1" applyBorder="1" applyAlignment="1" applyProtection="1">
      <alignment horizontal="center" vertical="center" wrapText="1"/>
    </xf>
    <xf numFmtId="164" fontId="25" fillId="24" borderId="15" xfId="0" applyNumberFormat="1" applyFont="1" applyFill="1" applyBorder="1" applyAlignment="1">
      <alignment horizontal="center" vertical="center" wrapText="1"/>
    </xf>
    <xf numFmtId="0" fontId="24" fillId="24" borderId="0" xfId="0" applyFont="1" applyFill="1" applyAlignment="1">
      <alignment vertical="top" wrapText="1"/>
    </xf>
    <xf numFmtId="2" fontId="24" fillId="0" borderId="0" xfId="0" applyNumberFormat="1" applyFont="1" applyAlignment="1">
      <alignment vertical="top" wrapText="1"/>
    </xf>
    <xf numFmtId="4" fontId="26" fillId="24" borderId="15" xfId="0" applyNumberFormat="1" applyFont="1" applyFill="1" applyBorder="1" applyAlignment="1">
      <alignment horizontal="center" vertical="center" wrapText="1"/>
    </xf>
    <xf numFmtId="2" fontId="25" fillId="24" borderId="15" xfId="0" applyNumberFormat="1" applyFont="1" applyFill="1" applyBorder="1" applyAlignment="1">
      <alignment horizontal="center" vertical="center" wrapText="1"/>
    </xf>
    <xf numFmtId="2" fontId="27" fillId="24" borderId="15" xfId="0" applyNumberFormat="1" applyFont="1" applyFill="1" applyBorder="1" applyAlignment="1">
      <alignment horizontal="center" vertical="center" wrapText="1"/>
    </xf>
    <xf numFmtId="4" fontId="25" fillId="24" borderId="15" xfId="0" applyNumberFormat="1" applyFont="1" applyFill="1" applyBorder="1" applyAlignment="1">
      <alignment horizontal="center" vertical="center" wrapText="1"/>
    </xf>
    <xf numFmtId="10" fontId="25" fillId="24" borderId="15" xfId="0" applyNumberFormat="1" applyFont="1" applyFill="1" applyBorder="1" applyAlignment="1">
      <alignment horizontal="center" vertical="center" wrapText="1"/>
    </xf>
    <xf numFmtId="4" fontId="32" fillId="24" borderId="15" xfId="0" applyNumberFormat="1" applyFont="1" applyFill="1" applyBorder="1" applyAlignment="1">
      <alignment horizontal="center" vertical="center" wrapText="1"/>
    </xf>
    <xf numFmtId="4" fontId="27" fillId="24" borderId="15" xfId="0" applyNumberFormat="1" applyFont="1" applyFill="1" applyBorder="1" applyAlignment="1">
      <alignment horizontal="center" vertical="center" wrapText="1"/>
    </xf>
    <xf numFmtId="2" fontId="28" fillId="0" borderId="15" xfId="0" applyNumberFormat="1" applyFont="1" applyBorder="1" applyAlignment="1">
      <alignment horizontal="center" vertical="center"/>
    </xf>
    <xf numFmtId="4" fontId="25" fillId="24" borderId="15" xfId="0" applyNumberFormat="1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0" fontId="27" fillId="24" borderId="15" xfId="0" applyFont="1" applyFill="1" applyBorder="1" applyAlignment="1">
      <alignment horizontal="center" vertical="center" wrapText="1"/>
    </xf>
    <xf numFmtId="2" fontId="30" fillId="0" borderId="15" xfId="0" applyNumberFormat="1" applyFont="1" applyBorder="1" applyAlignment="1">
      <alignment horizontal="center" vertical="center" wrapText="1"/>
    </xf>
    <xf numFmtId="10" fontId="30" fillId="24" borderId="15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25" fillId="24" borderId="15" xfId="0" applyFont="1" applyFill="1" applyBorder="1" applyAlignment="1">
      <alignment horizontal="center" vertical="center" wrapText="1"/>
    </xf>
    <xf numFmtId="0" fontId="34" fillId="0" borderId="15" xfId="57" applyFont="1" applyBorder="1" applyAlignment="1">
      <alignment horizontal="left" vertical="center" wrapText="1"/>
    </xf>
    <xf numFmtId="0" fontId="27" fillId="24" borderId="17" xfId="0" applyFont="1" applyFill="1" applyBorder="1" applyAlignment="1">
      <alignment horizontal="center" vertical="center" wrapText="1"/>
    </xf>
    <xf numFmtId="2" fontId="25" fillId="24" borderId="17" xfId="0" applyNumberFormat="1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left" vertical="center" wrapText="1"/>
    </xf>
    <xf numFmtId="4" fontId="28" fillId="24" borderId="15" xfId="0" applyNumberFormat="1" applyFont="1" applyFill="1" applyBorder="1" applyAlignment="1">
      <alignment horizontal="center" vertical="center" wrapText="1"/>
    </xf>
    <xf numFmtId="4" fontId="25" fillId="24" borderId="1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2" fillId="24" borderId="16" xfId="0" applyFont="1" applyFill="1" applyBorder="1" applyAlignment="1">
      <alignment horizontal="center" vertical="top" wrapText="1"/>
    </xf>
    <xf numFmtId="0" fontId="24" fillId="0" borderId="0" xfId="0" applyNumberFormat="1" applyFont="1" applyBorder="1" applyAlignment="1">
      <alignment horizontal="center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Border="1" applyAlignment="1">
      <alignment horizontal="center" vertical="top" wrapText="1"/>
    </xf>
    <xf numFmtId="0" fontId="24" fillId="24" borderId="0" xfId="0" applyNumberFormat="1" applyFont="1" applyFill="1" applyBorder="1" applyAlignment="1">
      <alignment horizontal="center" vertical="top" wrapText="1"/>
    </xf>
    <xf numFmtId="164" fontId="28" fillId="24" borderId="15" xfId="0" applyNumberFormat="1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164" fontId="28" fillId="0" borderId="15" xfId="0" applyNumberFormat="1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2" fontId="31" fillId="24" borderId="15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top" wrapText="1"/>
    </xf>
    <xf numFmtId="0" fontId="22" fillId="24" borderId="0" xfId="0" applyFont="1" applyFill="1" applyBorder="1" applyAlignment="1">
      <alignment horizontal="center" vertical="top" wrapText="1"/>
    </xf>
    <xf numFmtId="0" fontId="27" fillId="24" borderId="15" xfId="0" applyFont="1" applyFill="1" applyBorder="1" applyAlignment="1">
      <alignment horizontal="center" vertical="center" wrapText="1"/>
    </xf>
    <xf numFmtId="10" fontId="28" fillId="24" borderId="15" xfId="0" applyNumberFormat="1" applyFont="1" applyFill="1" applyBorder="1" applyAlignment="1">
      <alignment horizontal="center" vertical="center" wrapText="1"/>
    </xf>
    <xf numFmtId="10" fontId="25" fillId="24" borderId="15" xfId="0" applyNumberFormat="1" applyFont="1" applyFill="1" applyBorder="1" applyAlignment="1">
      <alignment horizontal="center" vertical="center" wrapText="1"/>
    </xf>
    <xf numFmtId="2" fontId="35" fillId="0" borderId="17" xfId="0" applyNumberFormat="1" applyFont="1" applyFill="1" applyBorder="1" applyAlignment="1">
      <alignment horizontal="center" vertical="center"/>
    </xf>
    <xf numFmtId="2" fontId="35" fillId="0" borderId="18" xfId="0" applyNumberFormat="1" applyFont="1" applyFill="1" applyBorder="1" applyAlignment="1">
      <alignment horizontal="center" vertical="center"/>
    </xf>
  </cellXfs>
  <cellStyles count="58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46" xr:uid="{00000000-0005-0000-0000-000012000000}"/>
    <cellStyle name="Excel Built-in Normal" xfId="19" xr:uid="{00000000-0005-0000-0000-000013000000}"/>
    <cellStyle name="Excel Built-in Normal 2" xfId="20" xr:uid="{00000000-0005-0000-0000-000014000000}"/>
    <cellStyle name="st15" xfId="44" xr:uid="{00000000-0005-0000-0000-000015000000}"/>
    <cellStyle name="st15 2" xfId="54" xr:uid="{00000000-0005-0000-0000-000016000000}"/>
    <cellStyle name="st18" xfId="45" xr:uid="{00000000-0005-0000-0000-000017000000}"/>
    <cellStyle name="st18 2" xfId="55" xr:uid="{00000000-0005-0000-0000-000018000000}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27" builtinId="20" customBuiltin="1"/>
    <cellStyle name="Ввод  2" xfId="47" xr:uid="{00000000-0005-0000-0000-000020000000}"/>
    <cellStyle name="Вывод" xfId="28" builtinId="21" customBuiltin="1"/>
    <cellStyle name="Вывод 2" xfId="48" xr:uid="{00000000-0005-0000-0000-000022000000}"/>
    <cellStyle name="Вычисление" xfId="29" builtinId="22" customBuiltin="1"/>
    <cellStyle name="Вычисление 2" xfId="49" xr:uid="{00000000-0005-0000-0000-000024000000}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Итог 2" xfId="50" xr:uid="{00000000-0005-0000-0000-00002A000000}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2" xfId="53" xr:uid="{00000000-0005-0000-0000-00002F000000}"/>
    <cellStyle name="Обычный 3" xfId="52" xr:uid="{00000000-0005-0000-0000-000030000000}"/>
    <cellStyle name="Обычный 4" xfId="57" xr:uid="{25D1AF29-03E5-4814-AC9A-8107619862F3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Примечание 2" xfId="51" xr:uid="{00000000-0005-0000-0000-000034000000}"/>
    <cellStyle name="Процентный" xfId="56" builtinId="5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198075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5903975" y="3154830"/>
          <a:ext cx="607680" cy="3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5" name="Рисунок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6" name="Рисунок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7" name="Рисунок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8" name="Рисунок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9" name="Рисунок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0" name="Рисунок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1" name="Рисунок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2" name="Рисунок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3" name="Рисунок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4" name="Рисунок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5" name="Рисунок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6" name="Рисунок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7" name="Рисунок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8" name="Рисунок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19" name="Рисунок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20" name="Рисунок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21" name="Рисунок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22" name="Рисунок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23" name="Рисунок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24" name="Рисунок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5125</xdr:rowOff>
    </xdr:to>
    <xdr:pic>
      <xdr:nvPicPr>
        <xdr:cNvPr id="25" name="Рисунок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4400</xdr:rowOff>
    </xdr:to>
    <xdr:pic>
      <xdr:nvPicPr>
        <xdr:cNvPr id="26" name="Рисунок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8300</xdr:rowOff>
    </xdr:to>
    <xdr:pic>
      <xdr:nvPicPr>
        <xdr:cNvPr id="27" name="Рисунок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14</xdr:col>
      <xdr:colOff>178200</xdr:colOff>
      <xdr:row>8</xdr:row>
      <xdr:rowOff>0</xdr:rowOff>
    </xdr:from>
    <xdr:to>
      <xdr:col>14</xdr:col>
      <xdr:colOff>785880</xdr:colOff>
      <xdr:row>8</xdr:row>
      <xdr:rowOff>1950</xdr:rowOff>
    </xdr:to>
    <xdr:pic>
      <xdr:nvPicPr>
        <xdr:cNvPr id="28" name="Рисунок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C7" sqref="C7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8">
      <c r="A2" s="47" t="s">
        <v>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8" s="6" customFormat="1" ht="41.25" customHeight="1">
      <c r="A3" s="48" t="s">
        <v>6</v>
      </c>
      <c r="B3" s="48"/>
      <c r="C3" s="48" t="s">
        <v>26</v>
      </c>
      <c r="D3" s="29" t="s">
        <v>28</v>
      </c>
      <c r="E3" s="48" t="s">
        <v>10</v>
      </c>
      <c r="F3" s="48" t="s">
        <v>11</v>
      </c>
      <c r="G3" s="32" t="s">
        <v>20</v>
      </c>
      <c r="H3" s="32"/>
      <c r="I3" s="32"/>
      <c r="J3" s="32" t="s">
        <v>21</v>
      </c>
      <c r="K3" s="32" t="s">
        <v>22</v>
      </c>
      <c r="L3" s="49" t="s">
        <v>9</v>
      </c>
      <c r="M3" s="32" t="s">
        <v>23</v>
      </c>
      <c r="N3" s="32" t="s">
        <v>12</v>
      </c>
      <c r="O3" s="41" t="s">
        <v>13</v>
      </c>
      <c r="P3" s="41" t="s">
        <v>8</v>
      </c>
      <c r="Q3" s="41" t="s">
        <v>19</v>
      </c>
      <c r="R3" s="43" t="s">
        <v>14</v>
      </c>
    </row>
    <row r="4" spans="1:18" s="6" customFormat="1" ht="15">
      <c r="A4" s="48"/>
      <c r="B4" s="48"/>
      <c r="C4" s="48"/>
      <c r="D4" s="29"/>
      <c r="E4" s="48"/>
      <c r="F4" s="48"/>
      <c r="G4" s="8" t="s">
        <v>30</v>
      </c>
      <c r="H4" s="8" t="s">
        <v>31</v>
      </c>
      <c r="I4" s="8" t="s">
        <v>32</v>
      </c>
      <c r="J4" s="33"/>
      <c r="K4" s="33"/>
      <c r="L4" s="50"/>
      <c r="M4" s="33" t="s">
        <v>15</v>
      </c>
      <c r="N4" s="33" t="s">
        <v>16</v>
      </c>
      <c r="O4" s="42" t="s">
        <v>17</v>
      </c>
      <c r="P4" s="42" t="s">
        <v>8</v>
      </c>
      <c r="Q4" s="41"/>
      <c r="R4" s="44"/>
    </row>
    <row r="5" spans="1:18" s="26" customFormat="1" ht="66.75" customHeight="1">
      <c r="A5" s="22">
        <v>1</v>
      </c>
      <c r="B5" s="23"/>
      <c r="C5" s="28" t="s">
        <v>33</v>
      </c>
      <c r="D5" s="31" t="s">
        <v>40</v>
      </c>
      <c r="E5" s="27" t="s">
        <v>27</v>
      </c>
      <c r="F5" s="22">
        <v>80</v>
      </c>
      <c r="G5" s="51">
        <v>1095</v>
      </c>
      <c r="H5" s="51">
        <v>1043</v>
      </c>
      <c r="I5" s="52">
        <v>1227</v>
      </c>
      <c r="J5" s="13">
        <f t="shared" ref="J5" si="0">MIN(G5:I5)</f>
        <v>1043</v>
      </c>
      <c r="K5" s="13">
        <f t="shared" ref="K5" si="1">J5*(1+L5)</f>
        <v>1043</v>
      </c>
      <c r="L5" s="25">
        <v>0</v>
      </c>
      <c r="M5" s="21">
        <f t="shared" ref="M5" si="2">AVERAGE(G5:I5)*(1+L5)</f>
        <v>1121.6666666666667</v>
      </c>
      <c r="N5" s="21">
        <f t="shared" ref="N5" si="3">STDEV(G5:I5)</f>
        <v>94.854274196439519</v>
      </c>
      <c r="O5" s="9">
        <f t="shared" ref="O5" si="4">N5/M5</f>
        <v>8.4565474766513687E-2</v>
      </c>
      <c r="P5" s="10">
        <f t="shared" ref="P5" si="5">MIN(G5,H5,I5)</f>
        <v>1043</v>
      </c>
      <c r="Q5" s="24">
        <f>P5*F5</f>
        <v>83440</v>
      </c>
      <c r="R5" s="24">
        <f t="shared" ref="R5" si="6">Q5</f>
        <v>83440</v>
      </c>
    </row>
    <row r="6" spans="1:18" s="26" customFormat="1" ht="60">
      <c r="A6" s="22">
        <v>2</v>
      </c>
      <c r="B6" s="23"/>
      <c r="C6" s="28" t="s">
        <v>34</v>
      </c>
      <c r="D6" s="31" t="s">
        <v>37</v>
      </c>
      <c r="E6" s="22" t="s">
        <v>27</v>
      </c>
      <c r="F6" s="22">
        <v>160</v>
      </c>
      <c r="G6" s="51">
        <v>165</v>
      </c>
      <c r="H6" s="51">
        <v>194</v>
      </c>
      <c r="I6" s="52">
        <v>228</v>
      </c>
      <c r="J6" s="13">
        <f t="shared" ref="J6:J7" si="7">MIN(G6:I6)</f>
        <v>165</v>
      </c>
      <c r="K6" s="13">
        <f t="shared" ref="K6:K7" si="8">J6*(1+L6)</f>
        <v>165</v>
      </c>
      <c r="L6" s="25">
        <v>0</v>
      </c>
      <c r="M6" s="21">
        <f t="shared" ref="M6:M7" si="9">AVERAGE(G6:I6)*(1+L6)</f>
        <v>195.66666666666666</v>
      </c>
      <c r="N6" s="21">
        <f t="shared" ref="N6:N7" si="10">STDEV(G6:I6)</f>
        <v>31.533051443419424</v>
      </c>
      <c r="O6" s="9">
        <f t="shared" ref="O6:O7" si="11">N6/M6</f>
        <v>0.16115699204473302</v>
      </c>
      <c r="P6" s="10">
        <f t="shared" ref="P6:P7" si="12">MIN(G6,H6,I6)</f>
        <v>165</v>
      </c>
      <c r="Q6" s="24">
        <f t="shared" ref="Q6:Q7" si="13">P6*F6</f>
        <v>26400</v>
      </c>
      <c r="R6" s="24">
        <f t="shared" ref="R6:R7" si="14">Q6</f>
        <v>26400</v>
      </c>
    </row>
    <row r="7" spans="1:18" s="26" customFormat="1" ht="48">
      <c r="A7" s="22">
        <v>3</v>
      </c>
      <c r="B7" s="23"/>
      <c r="C7" s="28" t="s">
        <v>35</v>
      </c>
      <c r="D7" s="31" t="s">
        <v>38</v>
      </c>
      <c r="E7" s="27" t="s">
        <v>36</v>
      </c>
      <c r="F7" s="22">
        <v>240</v>
      </c>
      <c r="G7" s="51">
        <v>12.13</v>
      </c>
      <c r="H7" s="51">
        <v>12.63</v>
      </c>
      <c r="I7" s="52">
        <v>12.9</v>
      </c>
      <c r="J7" s="13">
        <f t="shared" si="7"/>
        <v>12.13</v>
      </c>
      <c r="K7" s="13">
        <f t="shared" si="8"/>
        <v>12.13</v>
      </c>
      <c r="L7" s="25">
        <v>0</v>
      </c>
      <c r="M7" s="21">
        <f t="shared" si="9"/>
        <v>12.553333333333335</v>
      </c>
      <c r="N7" s="21">
        <f t="shared" si="10"/>
        <v>0.39068316233660899</v>
      </c>
      <c r="O7" s="9">
        <f t="shared" si="11"/>
        <v>3.1121866357138258E-2</v>
      </c>
      <c r="P7" s="10">
        <f t="shared" si="12"/>
        <v>12.13</v>
      </c>
      <c r="Q7" s="24">
        <f t="shared" si="13"/>
        <v>2911.2000000000003</v>
      </c>
      <c r="R7" s="24">
        <f t="shared" si="14"/>
        <v>2911.2000000000003</v>
      </c>
    </row>
    <row r="8" spans="1:18" s="6" customFormat="1" ht="15">
      <c r="A8" s="14"/>
      <c r="B8" s="14"/>
      <c r="C8" s="14"/>
      <c r="D8" s="30"/>
      <c r="E8" s="14"/>
      <c r="F8" s="15" t="s">
        <v>18</v>
      </c>
      <c r="G8" s="18"/>
      <c r="H8" s="18"/>
      <c r="I8" s="18"/>
      <c r="J8" s="19"/>
      <c r="K8" s="19"/>
      <c r="L8" s="17"/>
      <c r="M8" s="16"/>
      <c r="N8" s="45" t="s">
        <v>24</v>
      </c>
      <c r="O8" s="45"/>
      <c r="P8" s="45"/>
      <c r="Q8" s="45"/>
      <c r="R8" s="20">
        <f>SUM(R5:R7)</f>
        <v>112751.2</v>
      </c>
    </row>
    <row r="9" spans="1:18" ht="37.5" customHeight="1">
      <c r="A9" s="35" t="s">
        <v>39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11"/>
      <c r="Q9" s="11"/>
      <c r="R9" s="12"/>
    </row>
    <row r="10" spans="1:18" ht="82.5" customHeight="1">
      <c r="A10" s="40" t="s">
        <v>25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11"/>
      <c r="Q10" s="11"/>
    </row>
    <row r="11" spans="1:18" ht="48" customHeight="1">
      <c r="A11" s="36" t="s">
        <v>7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</row>
    <row r="12" spans="1:18" ht="31.5">
      <c r="C12" s="1" t="s">
        <v>2</v>
      </c>
      <c r="E12" s="4" t="s">
        <v>1</v>
      </c>
      <c r="F12" s="34" t="s">
        <v>3</v>
      </c>
      <c r="G12" s="34"/>
    </row>
    <row r="13" spans="1:18">
      <c r="E13" s="4" t="s">
        <v>4</v>
      </c>
      <c r="F13" s="34" t="s">
        <v>5</v>
      </c>
      <c r="G13" s="34"/>
    </row>
    <row r="14" spans="1:18">
      <c r="J14" s="1"/>
      <c r="K14" s="1"/>
      <c r="L14" s="1"/>
      <c r="M14" s="1"/>
    </row>
    <row r="16" spans="1:18">
      <c r="A16" s="39"/>
      <c r="B16" s="39"/>
      <c r="C16" s="37"/>
      <c r="D16" s="37"/>
      <c r="E16" s="37"/>
      <c r="F16" s="37"/>
    </row>
    <row r="17" spans="1:15">
      <c r="A17" s="2"/>
      <c r="B17" s="2"/>
      <c r="C17" s="2"/>
      <c r="D17" s="2"/>
      <c r="E17" s="5"/>
    </row>
    <row r="18" spans="1:15">
      <c r="A18" s="34"/>
      <c r="B18" s="34"/>
      <c r="C18" s="38"/>
      <c r="D18" s="38"/>
      <c r="E18" s="38"/>
      <c r="F18" s="38"/>
      <c r="G18" s="38"/>
    </row>
    <row r="19" spans="1:1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</row>
  </sheetData>
  <sheetProtection selectLockedCells="1" selectUnlockedCells="1"/>
  <mergeCells count="28">
    <mergeCell ref="Q3:Q4"/>
    <mergeCell ref="P3:P4"/>
    <mergeCell ref="R3:R4"/>
    <mergeCell ref="N8:Q8"/>
    <mergeCell ref="A1:O1"/>
    <mergeCell ref="A2:O2"/>
    <mergeCell ref="O3:O4"/>
    <mergeCell ref="A3:A4"/>
    <mergeCell ref="B3:B4"/>
    <mergeCell ref="C3:C4"/>
    <mergeCell ref="E3:E4"/>
    <mergeCell ref="F3:F4"/>
    <mergeCell ref="G3:I3"/>
    <mergeCell ref="J3:J4"/>
    <mergeCell ref="K3:K4"/>
    <mergeCell ref="L3:L4"/>
    <mergeCell ref="M3:M4"/>
    <mergeCell ref="N3:N4"/>
    <mergeCell ref="A19:O19"/>
    <mergeCell ref="A9:O9"/>
    <mergeCell ref="A11:O11"/>
    <mergeCell ref="C16:F16"/>
    <mergeCell ref="C18:G18"/>
    <mergeCell ref="F12:G12"/>
    <mergeCell ref="F13:G13"/>
    <mergeCell ref="A16:B16"/>
    <mergeCell ref="A18:B18"/>
    <mergeCell ref="A10:O10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6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2026-07-23T09:34:35Z</dcterms:modified>
</cp:coreProperties>
</file>