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etyakovala\Desktop\Материалы\"/>
    </mc:Choice>
  </mc:AlternateContent>
  <xr:revisionPtr revIDLastSave="0" documentId="13_ncr:1_{581032CD-7885-4A3D-AFFF-B17AEF9AFD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Лист1!$A$12:$AH$13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8" i="1" l="1"/>
  <c r="K18" i="1" s="1"/>
  <c r="L18" i="1" s="1"/>
  <c r="J17" i="1"/>
  <c r="M17" i="1" s="1"/>
  <c r="J16" i="1"/>
  <c r="M16" i="1" s="1"/>
  <c r="J15" i="1"/>
  <c r="K15" i="1" s="1"/>
  <c r="L15" i="1" s="1"/>
  <c r="J14" i="1"/>
  <c r="M14" i="1" s="1"/>
  <c r="K16" i="1" l="1"/>
  <c r="L16" i="1" s="1"/>
  <c r="M18" i="1"/>
  <c r="M15" i="1"/>
  <c r="K17" i="1"/>
  <c r="L17" i="1" s="1"/>
  <c r="K14" i="1"/>
  <c r="L14" i="1" s="1"/>
  <c r="J13" i="1"/>
  <c r="M13" i="1" s="1"/>
  <c r="M19" i="1" l="1"/>
  <c r="F22" i="1" s="1"/>
  <c r="K13" i="1"/>
  <c r="L13" i="1" s="1"/>
</calcChain>
</file>

<file path=xl/sharedStrings.xml><?xml version="1.0" encoding="utf-8"?>
<sst xmlns="http://schemas.openxmlformats.org/spreadsheetml/2006/main" count="53" uniqueCount="45">
  <si>
    <t>№ п/п</t>
  </si>
  <si>
    <t xml:space="preserve">  </t>
  </si>
  <si>
    <t>Среднее квадратичное отклонение</t>
  </si>
  <si>
    <t>1</t>
  </si>
  <si>
    <t>* - коэффициент вариации менее 33%, совокупность цен принимается однородной</t>
  </si>
  <si>
    <t>Работник контрактной службы/контрактный управляющий:</t>
  </si>
  <si>
    <t>(подпись/расшифровка подписи)</t>
  </si>
  <si>
    <t>Наименование товара (работы, услуги)</t>
  </si>
  <si>
    <t>Расчет цены единицы товаров, услуг и работ, начальной суммы цен указанных единиц. При расчете использовались: информация, полученная из коммерческих предложений на поставку товара, оказание услуг, выполнение работ</t>
  </si>
  <si>
    <t>Ед. изм.</t>
  </si>
  <si>
    <t>Кол-во</t>
  </si>
  <si>
    <t>Коэффициент вариации цен V (%)                       (не должен превышать 33%)</t>
  </si>
  <si>
    <t>Цена за ед. (руб.) средняя</t>
  </si>
  <si>
    <t>Начальная (максимальная) цена контракта (руб.)</t>
  </si>
  <si>
    <t>ОБОСНОВАНИЕ НАЧАЛЬНОЙ (МАКСИМАЛЬНОЙ) ЦЕНЫ КОНТРАКТА</t>
  </si>
  <si>
    <t xml:space="preserve">Специалист отдела закупок </t>
  </si>
  <si>
    <t xml:space="preserve">ИТОГО:  </t>
  </si>
  <si>
    <t xml:space="preserve"> где:</t>
  </si>
  <si>
    <t xml:space="preserve"> НМЦК, определяемая методом сопоставимых рыночных цен (анализа рынка);</t>
  </si>
  <si>
    <t xml:space="preserve"> v - количество (объем) закупаемого товара (работы, услуги);</t>
  </si>
  <si>
    <t xml:space="preserve"> n - количество значений, используемых в расчете;</t>
  </si>
  <si>
    <t xml:space="preserve"> i - номер источника ценовой информации;</t>
  </si>
  <si>
    <t xml:space="preserve">     - цена единицы товара, работы, услуги, представленная в источнике с номером i.</t>
  </si>
  <si>
    <t>ОКПД2/ КТРУ</t>
  </si>
  <si>
    <t>(должность)</t>
  </si>
  <si>
    <r>
      <t>Используемый метод определения цены контракта с обоснованием: Метод сопоставимых рыночных цен (анализ рынка) согласн</t>
    </r>
    <r>
      <rPr>
        <sz val="10"/>
        <rFont val="Times New Roman"/>
        <family val="1"/>
        <charset val="204"/>
      </rPr>
      <t>о ст. 22</t>
    </r>
    <r>
      <rPr>
        <sz val="10"/>
        <color theme="1"/>
        <rFont val="Times New Roman"/>
        <family val="1"/>
        <charset val="204"/>
      </rPr>
      <t xml:space="preserve">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</r>
  </si>
  <si>
    <t>штука</t>
  </si>
  <si>
    <t>рублей.</t>
  </si>
  <si>
    <t xml:space="preserve">Начальная (максимальная) цена Контракта составляет: </t>
  </si>
  <si>
    <t>Начальная (максимальная) цена Контракта составляет: 1 541 942 (один миллион пятьсот сорок одна тысяча девятьсот сорок два) рубля 64 копейки.</t>
  </si>
  <si>
    <t>Третьякова Л.А.</t>
  </si>
  <si>
    <t>Дата подготовки обоснования НМЦК: 22.07.2026г.</t>
  </si>
  <si>
    <t>27.51.25.110</t>
  </si>
  <si>
    <t>28.25.12.190</t>
  </si>
  <si>
    <t>28.25.20.130</t>
  </si>
  <si>
    <t>Воздухонагреватель водяной</t>
  </si>
  <si>
    <t>Вентиляторы канальные</t>
  </si>
  <si>
    <t>Водяной нагреватель 800х500</t>
  </si>
  <si>
    <t>Водяной нагреватель 500х250</t>
  </si>
  <si>
    <t>Водяной нагреватель 600х350</t>
  </si>
  <si>
    <t>Водяной нагреватель 700х400</t>
  </si>
  <si>
    <t>Коммерческое предложение № 99 от 21.07.2026г.</t>
  </si>
  <si>
    <t>Коммерческое предложение № 107 от 21.07.2026г.</t>
  </si>
  <si>
    <t>Коммерческое предложение № 126 от 21.07.2026г.</t>
  </si>
  <si>
    <t>Поставка товаров для систем приточно-вытяжной вентиляции и кондиционирования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</si>
</sst>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.00_р_._-;\-* #,##0.00_р_._-;_-* \-??_р_._-;_-@_-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theme="10"/>
      <name val="Calibri"/>
      <family val="2"/>
      <charset val="204"/>
      <scheme val="minor"/>
    </font>
    <font>
      <i/>
      <sz val="8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11" fillId="0" borderId="0">
      <alignment vertical="center" wrapText="1"/>
    </xf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0" fillId="0" borderId="0"/>
    <xf numFmtId="0" fontId="4" fillId="0" borderId="0"/>
    <xf numFmtId="0" fontId="3" fillId="0" borderId="0"/>
    <xf numFmtId="0" fontId="10" fillId="0" borderId="0"/>
    <xf numFmtId="0" fontId="14" fillId="0" borderId="0"/>
    <xf numFmtId="0" fontId="1" fillId="0" borderId="0" applyAlignment="0"/>
    <xf numFmtId="0" fontId="14" fillId="0" borderId="0"/>
    <xf numFmtId="0" fontId="1" fillId="0" borderId="0" applyAlignment="0"/>
    <xf numFmtId="0" fontId="4" fillId="0" borderId="0"/>
    <xf numFmtId="0" fontId="7" fillId="0" borderId="0"/>
    <xf numFmtId="0" fontId="1" fillId="0" borderId="0"/>
    <xf numFmtId="0" fontId="10" fillId="0" borderId="0" applyAlignment="0"/>
    <xf numFmtId="0" fontId="10" fillId="0" borderId="0"/>
    <xf numFmtId="0" fontId="10" fillId="0" borderId="0" applyAlignment="0"/>
    <xf numFmtId="0" fontId="1" fillId="0" borderId="0"/>
    <xf numFmtId="164" fontId="10" fillId="0" borderId="0" applyFont="0" applyFill="0" applyBorder="0" applyAlignment="0" applyProtection="0"/>
    <xf numFmtId="165" fontId="1" fillId="0" borderId="0" applyFill="0" applyBorder="0" applyAlignment="0" applyProtection="0"/>
    <xf numFmtId="164" fontId="10" fillId="0" borderId="0" applyFont="0" applyFill="0" applyBorder="0" applyAlignment="0" applyProtection="0"/>
  </cellStyleXfs>
  <cellXfs count="48">
    <xf numFmtId="0" fontId="0" fillId="0" borderId="0" xfId="0"/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2" fontId="15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18" fillId="0" borderId="0" xfId="0" applyFont="1" applyAlignment="1">
      <alignment horizontal="left" vertical="center" wrapText="1"/>
    </xf>
    <xf numFmtId="4" fontId="16" fillId="0" borderId="0" xfId="0" applyNumberFormat="1" applyFont="1" applyAlignment="1">
      <alignment horizontal="center" vertical="center"/>
    </xf>
    <xf numFmtId="0" fontId="18" fillId="0" borderId="0" xfId="11" applyFont="1" applyAlignment="1">
      <alignment horizontal="left" vertical="center" wrapText="1"/>
    </xf>
    <xf numFmtId="0" fontId="16" fillId="0" borderId="0" xfId="0" applyFont="1" applyAlignment="1">
      <alignment wrapText="1"/>
    </xf>
    <xf numFmtId="0" fontId="20" fillId="0" borderId="0" xfId="3" applyFont="1" applyFill="1" applyAlignment="1">
      <alignment vertical="center"/>
    </xf>
    <xf numFmtId="0" fontId="19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4" fontId="18" fillId="2" borderId="1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top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6" fillId="0" borderId="11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22" fillId="2" borderId="0" xfId="0" applyFont="1" applyFill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center" wrapText="1"/>
    </xf>
    <xf numFmtId="0" fontId="16" fillId="0" borderId="5" xfId="0" applyFont="1" applyBorder="1" applyAlignment="1">
      <alignment horizontal="left" wrapText="1"/>
    </xf>
    <xf numFmtId="0" fontId="19" fillId="0" borderId="5" xfId="0" applyFont="1" applyBorder="1" applyAlignment="1">
      <alignment horizontal="left" vertical="center" wrapText="1"/>
    </xf>
  </cellXfs>
  <cellStyles count="26">
    <cellStyle name="Body" xfId="1" xr:uid="{00000000-0005-0000-0000-000000000000}"/>
    <cellStyle name="Header" xfId="2" xr:uid="{00000000-0005-0000-0000-000001000000}"/>
    <cellStyle name="Гиперссылка" xfId="3" builtinId="8"/>
    <cellStyle name="Гиперссылка 2" xfId="4" xr:uid="{00000000-0005-0000-0000-000003000000}"/>
    <cellStyle name="Гиперссылка 3" xfId="5" xr:uid="{00000000-0005-0000-0000-000004000000}"/>
    <cellStyle name="Гиперссылка 4" xfId="6" xr:uid="{00000000-0005-0000-0000-000005000000}"/>
    <cellStyle name="Гиперссылка 5" xfId="7" xr:uid="{00000000-0005-0000-0000-000006000000}"/>
    <cellStyle name="Обычный" xfId="0" builtinId="0"/>
    <cellStyle name="Обычный 2" xfId="8" xr:uid="{00000000-0005-0000-0000-000008000000}"/>
    <cellStyle name="Обычный 2 2" xfId="9" xr:uid="{00000000-0005-0000-0000-000009000000}"/>
    <cellStyle name="Обычный 2 2 2" xfId="10" xr:uid="{00000000-0005-0000-0000-00000A000000}"/>
    <cellStyle name="Обычный 2 3" xfId="11" xr:uid="{00000000-0005-0000-0000-00000B000000}"/>
    <cellStyle name="Обычный 2 4" xfId="12" xr:uid="{00000000-0005-0000-0000-00000C000000}"/>
    <cellStyle name="Обычный 2 5" xfId="13" xr:uid="{00000000-0005-0000-0000-00000D000000}"/>
    <cellStyle name="Обычный 2 6" xfId="14" xr:uid="{00000000-0005-0000-0000-00000E000000}"/>
    <cellStyle name="Обычный 2 7" xfId="15" xr:uid="{00000000-0005-0000-0000-00000F000000}"/>
    <cellStyle name="Обычный 3" xfId="16" xr:uid="{00000000-0005-0000-0000-000010000000}"/>
    <cellStyle name="Обычный 4" xfId="17" xr:uid="{00000000-0005-0000-0000-000011000000}"/>
    <cellStyle name="Обычный 5" xfId="18" xr:uid="{00000000-0005-0000-0000-000012000000}"/>
    <cellStyle name="Обычный 5 2" xfId="19" xr:uid="{00000000-0005-0000-0000-000013000000}"/>
    <cellStyle name="Обычный 6" xfId="20" xr:uid="{00000000-0005-0000-0000-000014000000}"/>
    <cellStyle name="Обычный 6 2" xfId="21" xr:uid="{00000000-0005-0000-0000-000015000000}"/>
    <cellStyle name="Обычный 7" xfId="22" xr:uid="{00000000-0005-0000-0000-000016000000}"/>
    <cellStyle name="Финансовый 2" xfId="23" xr:uid="{00000000-0005-0000-0000-000017000000}"/>
    <cellStyle name="Финансовый 2 2" xfId="24" xr:uid="{00000000-0005-0000-0000-000018000000}"/>
    <cellStyle name="Финансовый 2 2 2" xfId="25" xr:uid="{00000000-0005-0000-0000-00001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25544</xdr:colOff>
      <xdr:row>10</xdr:row>
      <xdr:rowOff>8659</xdr:rowOff>
    </xdr:from>
    <xdr:to>
      <xdr:col>1</xdr:col>
      <xdr:colOff>177944</xdr:colOff>
      <xdr:row>11</xdr:row>
      <xdr:rowOff>8659</xdr:rowOff>
    </xdr:to>
    <xdr:pic>
      <xdr:nvPicPr>
        <xdr:cNvPr id="44444" name="Рисунок 3">
          <a:extLst>
            <a:ext uri="{FF2B5EF4-FFF2-40B4-BE49-F238E27FC236}">
              <a16:creationId xmlns:a16="http://schemas.microsoft.com/office/drawing/2014/main" id="{485C5AFE-3E57-DB78-435E-9706592A0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0" y="2782815"/>
          <a:ext cx="1524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31506</xdr:colOff>
      <xdr:row>11</xdr:row>
      <xdr:rowOff>870438</xdr:rowOff>
    </xdr:from>
    <xdr:to>
      <xdr:col>11</xdr:col>
      <xdr:colOff>9525</xdr:colOff>
      <xdr:row>11</xdr:row>
      <xdr:rowOff>1194288</xdr:rowOff>
    </xdr:to>
    <xdr:pic>
      <xdr:nvPicPr>
        <xdr:cNvPr id="44446" name="Picture 2">
          <a:extLst>
            <a:ext uri="{FF2B5EF4-FFF2-40B4-BE49-F238E27FC236}">
              <a16:creationId xmlns:a16="http://schemas.microsoft.com/office/drawing/2014/main" id="{2229CE7B-6CAB-1C7E-B1D6-C28FAB3AE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5831" y="3851763"/>
          <a:ext cx="892419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114300</xdr:colOff>
      <xdr:row>4</xdr:row>
      <xdr:rowOff>66675</xdr:rowOff>
    </xdr:from>
    <xdr:to>
      <xdr:col>3</xdr:col>
      <xdr:colOff>209550</xdr:colOff>
      <xdr:row>4</xdr:row>
      <xdr:rowOff>419100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20C5C55-3397-4B9B-808B-A56D68AF6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428750"/>
          <a:ext cx="13906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47625</xdr:colOff>
      <xdr:row>11</xdr:row>
      <xdr:rowOff>885825</xdr:rowOff>
    </xdr:from>
    <xdr:to>
      <xdr:col>11</xdr:col>
      <xdr:colOff>981075</xdr:colOff>
      <xdr:row>11</xdr:row>
      <xdr:rowOff>1162050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DAA21D5-4D22-4DEC-AA0D-A83515F64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3857625"/>
          <a:ext cx="9334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showGridLines="0" tabSelected="1" view="pageBreakPreview" zoomScale="130" zoomScaleNormal="100" zoomScaleSheetLayoutView="130" workbookViewId="0">
      <selection activeCell="B2" sqref="B2:M2"/>
    </sheetView>
  </sheetViews>
  <sheetFormatPr defaultRowHeight="15" x14ac:dyDescent="0.25"/>
  <cols>
    <col min="1" max="1" width="0.140625" style="1" customWidth="1"/>
    <col min="2" max="2" width="4.42578125" style="1" customWidth="1"/>
    <col min="3" max="3" width="15" style="1" customWidth="1"/>
    <col min="4" max="4" width="26.85546875" style="1" customWidth="1"/>
    <col min="5" max="5" width="8" style="1" customWidth="1"/>
    <col min="6" max="6" width="12.140625" style="1" customWidth="1"/>
    <col min="7" max="7" width="13.5703125" style="5" customWidth="1"/>
    <col min="8" max="9" width="13.5703125" style="1" customWidth="1"/>
    <col min="10" max="10" width="13.42578125" style="4" customWidth="1"/>
    <col min="11" max="11" width="13.7109375" style="4" customWidth="1"/>
    <col min="12" max="12" width="15.28515625" style="4" customWidth="1"/>
    <col min="13" max="13" width="14.5703125" style="1" customWidth="1"/>
    <col min="14" max="16384" width="9.140625" style="1"/>
  </cols>
  <sheetData>
    <row r="1" spans="1:13" ht="20.25" customHeight="1" x14ac:dyDescent="0.25">
      <c r="B1" s="32" t="s">
        <v>14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7.25" customHeight="1" x14ac:dyDescent="0.25">
      <c r="B2" s="36" t="s">
        <v>44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s="2" customFormat="1" ht="45" customHeight="1" x14ac:dyDescent="0.25">
      <c r="B3" s="37" t="s">
        <v>25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1:13" s="2" customFormat="1" ht="25.5" customHeight="1" x14ac:dyDescent="0.25">
      <c r="B4" s="37" t="s">
        <v>8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9"/>
    </row>
    <row r="5" spans="1:13" s="3" customFormat="1" ht="36.75" customHeight="1" x14ac:dyDescent="0.25"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2"/>
    </row>
    <row r="6" spans="1:13" x14ac:dyDescent="0.25">
      <c r="B6" s="29" t="s">
        <v>17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1"/>
    </row>
    <row r="7" spans="1:13" ht="15" customHeight="1" x14ac:dyDescent="0.25">
      <c r="B7" s="29" t="s">
        <v>18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1"/>
    </row>
    <row r="8" spans="1:13" ht="15" customHeight="1" x14ac:dyDescent="0.25">
      <c r="A8" s="1" t="s">
        <v>1</v>
      </c>
      <c r="B8" s="29" t="s">
        <v>19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1"/>
    </row>
    <row r="9" spans="1:13" ht="15" customHeight="1" x14ac:dyDescent="0.25">
      <c r="B9" s="29" t="s">
        <v>20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1"/>
    </row>
    <row r="10" spans="1:13" ht="15" customHeight="1" x14ac:dyDescent="0.25">
      <c r="B10" s="29" t="s">
        <v>21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1"/>
    </row>
    <row r="11" spans="1:13" ht="15" customHeight="1" x14ac:dyDescent="0.25">
      <c r="B11" s="33" t="s">
        <v>22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5"/>
    </row>
    <row r="12" spans="1:13" s="2" customFormat="1" ht="99.75" customHeight="1" x14ac:dyDescent="0.25">
      <c r="B12" s="22" t="s">
        <v>0</v>
      </c>
      <c r="C12" s="22" t="s">
        <v>23</v>
      </c>
      <c r="D12" s="22" t="s">
        <v>7</v>
      </c>
      <c r="E12" s="22" t="s">
        <v>9</v>
      </c>
      <c r="F12" s="22" t="s">
        <v>10</v>
      </c>
      <c r="G12" s="22" t="s">
        <v>43</v>
      </c>
      <c r="H12" s="22" t="s">
        <v>42</v>
      </c>
      <c r="I12" s="22" t="s">
        <v>41</v>
      </c>
      <c r="J12" s="22" t="s">
        <v>12</v>
      </c>
      <c r="K12" s="22" t="s">
        <v>2</v>
      </c>
      <c r="L12" s="22" t="s">
        <v>11</v>
      </c>
      <c r="M12" s="22" t="s">
        <v>13</v>
      </c>
    </row>
    <row r="13" spans="1:13" ht="21" customHeight="1" x14ac:dyDescent="0.25">
      <c r="B13" s="19" t="s">
        <v>3</v>
      </c>
      <c r="C13" s="8" t="s">
        <v>32</v>
      </c>
      <c r="D13" s="8" t="s">
        <v>37</v>
      </c>
      <c r="E13" s="8" t="s">
        <v>26</v>
      </c>
      <c r="F13" s="19">
        <v>1</v>
      </c>
      <c r="G13" s="6">
        <v>56183.4</v>
      </c>
      <c r="H13" s="6">
        <v>53508</v>
      </c>
      <c r="I13" s="6">
        <v>47775</v>
      </c>
      <c r="J13" s="6">
        <f>(G13+H13+I13)/3</f>
        <v>52488.800000000003</v>
      </c>
      <c r="K13" s="6">
        <f>SQRT(((SUM((POWER(G13-J13,2)),(POWER(H13-J13,2)),(POWER(I13-J13,2)))/(COLUMNS(G13:I13)-1))))</f>
        <v>4295.8599999999997</v>
      </c>
      <c r="L13" s="6">
        <f>K13/J13*100</f>
        <v>8.18</v>
      </c>
      <c r="M13" s="20">
        <f>J13*F13</f>
        <v>52488.800000000003</v>
      </c>
    </row>
    <row r="14" spans="1:13" ht="19.5" customHeight="1" x14ac:dyDescent="0.25">
      <c r="B14" s="19">
        <v>2</v>
      </c>
      <c r="C14" s="8" t="s">
        <v>32</v>
      </c>
      <c r="D14" s="8" t="s">
        <v>38</v>
      </c>
      <c r="E14" s="8" t="s">
        <v>26</v>
      </c>
      <c r="F14" s="19">
        <v>1</v>
      </c>
      <c r="G14" s="6">
        <v>33868.800000000003</v>
      </c>
      <c r="H14" s="6">
        <v>32256</v>
      </c>
      <c r="I14" s="6">
        <v>28800</v>
      </c>
      <c r="J14" s="6">
        <f>(G14+H14+I14)/3</f>
        <v>31641.599999999999</v>
      </c>
      <c r="K14" s="6">
        <f>SQRT(((SUM((POWER(G14-J14,2)),(POWER(H14-J14,2)),(POWER(I14-J14,2)))/(COLUMNS(G14:I14)-1))))</f>
        <v>2589.65</v>
      </c>
      <c r="L14" s="6">
        <f>K14/J14*100</f>
        <v>8.18</v>
      </c>
      <c r="M14" s="20">
        <f>J14*F14</f>
        <v>31641.599999999999</v>
      </c>
    </row>
    <row r="15" spans="1:13" ht="19.5" customHeight="1" x14ac:dyDescent="0.25">
      <c r="B15" s="19">
        <v>3</v>
      </c>
      <c r="C15" s="8" t="s">
        <v>32</v>
      </c>
      <c r="D15" s="8" t="s">
        <v>39</v>
      </c>
      <c r="E15" s="8" t="s">
        <v>26</v>
      </c>
      <c r="F15" s="19">
        <v>1</v>
      </c>
      <c r="G15" s="6">
        <v>39160.800000000003</v>
      </c>
      <c r="H15" s="6">
        <v>37296</v>
      </c>
      <c r="I15" s="6">
        <v>33300</v>
      </c>
      <c r="J15" s="6">
        <f>(G15+H15+I15)/3</f>
        <v>36585.599999999999</v>
      </c>
      <c r="K15" s="6">
        <f>SQRT(((SUM((POWER(G15-J15,2)),(POWER(H15-J15,2)),(POWER(I15-J15,2)))/(COLUMNS(G15:I15)-1))))</f>
        <v>2994.29</v>
      </c>
      <c r="L15" s="6">
        <f>K15/J15*100</f>
        <v>8.18</v>
      </c>
      <c r="M15" s="20">
        <f>J15*F15</f>
        <v>36585.599999999999</v>
      </c>
    </row>
    <row r="16" spans="1:13" ht="19.5" customHeight="1" x14ac:dyDescent="0.25">
      <c r="B16" s="19">
        <v>4</v>
      </c>
      <c r="C16" s="8" t="s">
        <v>32</v>
      </c>
      <c r="D16" s="8" t="s">
        <v>40</v>
      </c>
      <c r="E16" s="8" t="s">
        <v>26</v>
      </c>
      <c r="F16" s="19">
        <v>1</v>
      </c>
      <c r="G16" s="6">
        <v>45511.199999999997</v>
      </c>
      <c r="H16" s="6">
        <v>43344</v>
      </c>
      <c r="I16" s="6">
        <v>38700</v>
      </c>
      <c r="J16" s="6">
        <f>(G16+H16+I16)/3</f>
        <v>42518.400000000001</v>
      </c>
      <c r="K16" s="6">
        <f>SQRT(((SUM((POWER(G16-J16,2)),(POWER(H16-J16,2)),(POWER(I16-J16,2)))/(COLUMNS(G16:I16)-1))))</f>
        <v>3479.85</v>
      </c>
      <c r="L16" s="6">
        <f>K16/J16*100</f>
        <v>8.18</v>
      </c>
      <c r="M16" s="20">
        <f>J16*F16</f>
        <v>42518.400000000001</v>
      </c>
    </row>
    <row r="17" spans="1:14" ht="22.5" customHeight="1" x14ac:dyDescent="0.25">
      <c r="B17" s="19">
        <v>5</v>
      </c>
      <c r="C17" s="8" t="s">
        <v>33</v>
      </c>
      <c r="D17" s="8" t="s">
        <v>35</v>
      </c>
      <c r="E17" s="8" t="s">
        <v>26</v>
      </c>
      <c r="F17" s="19">
        <v>1</v>
      </c>
      <c r="G17" s="6">
        <v>34221.599999999999</v>
      </c>
      <c r="H17" s="6">
        <v>32592</v>
      </c>
      <c r="I17" s="6">
        <v>29100</v>
      </c>
      <c r="J17" s="6">
        <f>(G17+H17+I17)/3</f>
        <v>31971.200000000001</v>
      </c>
      <c r="K17" s="6">
        <f>SQRT(((SUM((POWER(G17-J17,2)),(POWER(H17-J17,2)),(POWER(I17-J17,2)))/(COLUMNS(G17:I17)-1))))</f>
        <v>2616.63</v>
      </c>
      <c r="L17" s="6">
        <f>K17/J17*100</f>
        <v>8.18</v>
      </c>
      <c r="M17" s="20">
        <f>J17*F17</f>
        <v>31971.200000000001</v>
      </c>
    </row>
    <row r="18" spans="1:14" ht="17.25" customHeight="1" x14ac:dyDescent="0.25">
      <c r="B18" s="19">
        <v>6</v>
      </c>
      <c r="C18" s="8" t="s">
        <v>34</v>
      </c>
      <c r="D18" s="8" t="s">
        <v>36</v>
      </c>
      <c r="E18" s="8" t="s">
        <v>26</v>
      </c>
      <c r="F18" s="19">
        <v>4</v>
      </c>
      <c r="G18" s="6">
        <v>17640</v>
      </c>
      <c r="H18" s="6">
        <v>16800</v>
      </c>
      <c r="I18" s="6">
        <v>15000</v>
      </c>
      <c r="J18" s="6">
        <f>(G18+H18+I18)/3</f>
        <v>16480</v>
      </c>
      <c r="K18" s="6">
        <f>SQRT(((SUM((POWER(G18-J18,2)),(POWER(H18-J18,2)),(POWER(I18-J18,2)))/(COLUMNS(G18:I18)-1))))</f>
        <v>1348.78</v>
      </c>
      <c r="L18" s="6">
        <f>K18/J18*100</f>
        <v>8.18</v>
      </c>
      <c r="M18" s="20">
        <f>J18*F18</f>
        <v>65920</v>
      </c>
    </row>
    <row r="19" spans="1:14" ht="12" customHeight="1" x14ac:dyDescent="0.25">
      <c r="B19" s="26" t="s">
        <v>16</v>
      </c>
      <c r="C19" s="27"/>
      <c r="D19" s="27"/>
      <c r="E19" s="27"/>
      <c r="F19" s="27"/>
      <c r="G19" s="27"/>
      <c r="H19" s="27"/>
      <c r="I19" s="27"/>
      <c r="J19" s="27"/>
      <c r="K19" s="27"/>
      <c r="L19" s="28"/>
      <c r="M19" s="21">
        <f>M13+M14+M15+M16+M17+M18</f>
        <v>261125.6</v>
      </c>
    </row>
    <row r="20" spans="1:14" ht="15" customHeight="1" x14ac:dyDescent="0.25">
      <c r="A20" s="30" t="s">
        <v>4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10"/>
    </row>
    <row r="21" spans="1:14" ht="7.5" customHeight="1" x14ac:dyDescent="0.2">
      <c r="A21" s="11"/>
      <c r="B21" s="12"/>
      <c r="C21" s="12"/>
      <c r="D21" s="9"/>
      <c r="E21" s="12"/>
      <c r="F21" s="10"/>
      <c r="G21" s="10"/>
      <c r="H21" s="10"/>
      <c r="I21" s="10"/>
      <c r="J21" s="10"/>
      <c r="K21" s="10"/>
      <c r="L21" s="10"/>
      <c r="M21" s="10"/>
      <c r="N21" s="10"/>
    </row>
    <row r="22" spans="1:14" s="3" customFormat="1" ht="13.5" customHeight="1" x14ac:dyDescent="0.25">
      <c r="A22" s="23" t="s">
        <v>29</v>
      </c>
      <c r="B22" s="25" t="s">
        <v>28</v>
      </c>
      <c r="C22" s="25"/>
      <c r="D22" s="25"/>
      <c r="E22" s="25"/>
      <c r="F22" s="24">
        <f>M19</f>
        <v>261125.6</v>
      </c>
      <c r="G22" s="23" t="s">
        <v>27</v>
      </c>
      <c r="H22" s="23"/>
      <c r="I22" s="23"/>
      <c r="J22" s="23"/>
      <c r="K22" s="23"/>
      <c r="L22" s="23"/>
      <c r="M22" s="23"/>
      <c r="N22" s="23"/>
    </row>
    <row r="23" spans="1:14" ht="7.5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14" x14ac:dyDescent="0.25">
      <c r="A24" s="30" t="s">
        <v>31</v>
      </c>
      <c r="B24" s="30"/>
      <c r="C24" s="30"/>
      <c r="D24" s="30"/>
      <c r="E24" s="30"/>
      <c r="F24" s="14"/>
      <c r="G24" s="14"/>
      <c r="H24" s="14"/>
      <c r="I24" s="13"/>
      <c r="J24" s="13"/>
      <c r="K24" s="13"/>
      <c r="L24" s="13"/>
      <c r="M24" s="13"/>
      <c r="N24" s="13"/>
    </row>
    <row r="25" spans="1:14" ht="6.75" customHeight="1" x14ac:dyDescent="0.25">
      <c r="A25" s="7"/>
      <c r="B25" s="7"/>
      <c r="C25" s="7"/>
      <c r="D25" s="7"/>
      <c r="E25" s="7"/>
      <c r="F25" s="14"/>
      <c r="G25" s="14"/>
      <c r="H25" s="14"/>
      <c r="I25" s="13"/>
      <c r="J25" s="13"/>
      <c r="K25" s="13"/>
      <c r="L25" s="13"/>
      <c r="M25" s="13"/>
      <c r="N25" s="13"/>
    </row>
    <row r="26" spans="1:14" x14ac:dyDescent="0.25">
      <c r="A26" s="43" t="s">
        <v>5</v>
      </c>
      <c r="B26" s="43"/>
      <c r="C26" s="43"/>
      <c r="D26" s="43"/>
      <c r="E26" s="43"/>
      <c r="F26" s="2"/>
      <c r="G26" s="2"/>
      <c r="H26" s="2"/>
      <c r="I26" s="13"/>
      <c r="J26" s="13"/>
      <c r="K26" s="13"/>
      <c r="L26" s="13"/>
      <c r="M26" s="13"/>
      <c r="N26" s="13"/>
    </row>
    <row r="27" spans="1:14" ht="15.75" customHeight="1" x14ac:dyDescent="0.2">
      <c r="A27" s="46" t="s">
        <v>15</v>
      </c>
      <c r="B27" s="46"/>
      <c r="C27" s="46"/>
      <c r="D27" s="46"/>
      <c r="E27" s="15"/>
      <c r="F27" s="2"/>
      <c r="G27" s="2"/>
      <c r="H27" s="16"/>
      <c r="I27" s="13"/>
      <c r="J27" s="13"/>
      <c r="K27" s="13"/>
      <c r="L27" s="13"/>
      <c r="M27" s="13"/>
      <c r="N27" s="13"/>
    </row>
    <row r="28" spans="1:14" ht="15" customHeight="1" x14ac:dyDescent="0.25">
      <c r="A28" s="44" t="s">
        <v>24</v>
      </c>
      <c r="B28" s="44"/>
      <c r="C28" s="44"/>
      <c r="D28" s="44"/>
      <c r="E28" s="44"/>
      <c r="F28" s="2"/>
      <c r="G28" s="2"/>
      <c r="H28" s="16"/>
      <c r="I28" s="13"/>
      <c r="J28" s="13"/>
      <c r="K28" s="13"/>
      <c r="L28" s="13"/>
      <c r="M28" s="13"/>
      <c r="N28" s="13"/>
    </row>
    <row r="29" spans="1:14" ht="15" customHeight="1" x14ac:dyDescent="0.25">
      <c r="A29" s="47" t="s">
        <v>30</v>
      </c>
      <c r="B29" s="47"/>
      <c r="C29" s="47"/>
      <c r="D29" s="47"/>
      <c r="E29" s="17"/>
      <c r="F29" s="2"/>
      <c r="G29" s="2"/>
      <c r="H29" s="16"/>
      <c r="I29" s="13"/>
      <c r="J29" s="13"/>
      <c r="K29" s="13"/>
      <c r="L29" s="13"/>
      <c r="M29" s="13"/>
      <c r="N29" s="13"/>
    </row>
    <row r="30" spans="1:14" ht="15" customHeight="1" x14ac:dyDescent="0.25">
      <c r="A30" s="45" t="s">
        <v>6</v>
      </c>
      <c r="B30" s="45"/>
      <c r="C30" s="45"/>
      <c r="D30" s="45"/>
      <c r="E30" s="45"/>
      <c r="F30" s="2"/>
      <c r="G30" s="2"/>
      <c r="H30" s="16"/>
      <c r="I30" s="13"/>
      <c r="J30" s="13"/>
      <c r="K30" s="13"/>
      <c r="L30" s="13"/>
      <c r="M30" s="13"/>
      <c r="N30" s="13"/>
    </row>
  </sheetData>
  <mergeCells count="20">
    <mergeCell ref="A24:E24"/>
    <mergeCell ref="A26:E26"/>
    <mergeCell ref="A28:E28"/>
    <mergeCell ref="A30:E30"/>
    <mergeCell ref="A27:D27"/>
    <mergeCell ref="A29:D29"/>
    <mergeCell ref="B22:E22"/>
    <mergeCell ref="B19:L19"/>
    <mergeCell ref="B7:M7"/>
    <mergeCell ref="A20:M20"/>
    <mergeCell ref="B1:M1"/>
    <mergeCell ref="B8:M8"/>
    <mergeCell ref="B9:M9"/>
    <mergeCell ref="B10:M10"/>
    <mergeCell ref="B11:M11"/>
    <mergeCell ref="B2:M2"/>
    <mergeCell ref="B3:M3"/>
    <mergeCell ref="B4:M4"/>
    <mergeCell ref="B5:M5"/>
    <mergeCell ref="B6:M6"/>
  </mergeCells>
  <phoneticPr fontId="5" type="noConversion"/>
  <pageMargins left="0.23622047244094491" right="0.23622047244094491" top="0.35433070866141736" bottom="0.35433070866141736" header="0" footer="0"/>
  <pageSetup paperSize="9" scale="87" fitToHeight="0" orientation="landscape" r:id="rId1"/>
  <rowBreaks count="1" manualBreakCount="1">
    <brk id="31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Маскин Дмитрий Григорьевич</dc:creator>
  <cp:lastModifiedBy>Третьякова Людмила Александровна</cp:lastModifiedBy>
  <cp:revision>1</cp:revision>
  <cp:lastPrinted>2026-07-22T08:08:30Z</cp:lastPrinted>
  <dcterms:created xsi:type="dcterms:W3CDTF">2015-02-03T09:48:22Z</dcterms:created>
  <dcterms:modified xsi:type="dcterms:W3CDTF">2026-07-22T08:37:14Z</dcterms:modified>
</cp:coreProperties>
</file>