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M11" i="1" l="1"/>
  <c r="N11" i="1" s="1"/>
  <c r="O11" i="1" s="1"/>
  <c r="P11" i="1"/>
  <c r="Q11" i="1" s="1"/>
  <c r="R11" i="1" s="1"/>
  <c r="M5" i="1" l="1"/>
  <c r="N5" i="1" s="1"/>
  <c r="O5" i="1" s="1"/>
  <c r="P5" i="1"/>
  <c r="Q5" i="1" s="1"/>
  <c r="R5" i="1" s="1"/>
  <c r="M6" i="1"/>
  <c r="N6" i="1" s="1"/>
  <c r="O6" i="1" s="1"/>
  <c r="P6" i="1"/>
  <c r="Q6" i="1" s="1"/>
  <c r="R6" i="1" s="1"/>
  <c r="M7" i="1"/>
  <c r="N7" i="1" s="1"/>
  <c r="O7" i="1" s="1"/>
  <c r="P7" i="1"/>
  <c r="Q7" i="1" s="1"/>
  <c r="R7" i="1" s="1"/>
  <c r="M8" i="1"/>
  <c r="N8" i="1" s="1"/>
  <c r="O8" i="1" s="1"/>
  <c r="P8" i="1"/>
  <c r="Q8" i="1" s="1"/>
  <c r="R8" i="1" s="1"/>
  <c r="M9" i="1"/>
  <c r="N9" i="1" s="1"/>
  <c r="O9" i="1" s="1"/>
  <c r="P9" i="1"/>
  <c r="Q9" i="1" s="1"/>
  <c r="R9" i="1" s="1"/>
  <c r="M10" i="1"/>
  <c r="N10" i="1" s="1"/>
  <c r="O10" i="1" s="1"/>
  <c r="P10" i="1"/>
  <c r="Q10" i="1" s="1"/>
  <c r="R10" i="1" s="1"/>
  <c r="M12" i="1"/>
  <c r="N12" i="1" s="1"/>
  <c r="O12" i="1" s="1"/>
  <c r="P12" i="1"/>
  <c r="Q12" i="1" s="1"/>
  <c r="R12" i="1" s="1"/>
  <c r="M13" i="1"/>
  <c r="N13" i="1" s="1"/>
  <c r="O13" i="1" s="1"/>
  <c r="P13" i="1"/>
  <c r="Q13" i="1" s="1"/>
  <c r="R13" i="1" s="1"/>
  <c r="M14" i="1"/>
  <c r="N14" i="1" s="1"/>
  <c r="O14" i="1" s="1"/>
  <c r="P14" i="1"/>
  <c r="Q14" i="1" s="1"/>
  <c r="R14" i="1" s="1"/>
  <c r="P4" i="1" l="1"/>
  <c r="Q4" i="1" s="1"/>
  <c r="R4" i="1" s="1"/>
  <c r="R15" i="1" s="1"/>
  <c r="M4" i="1"/>
  <c r="N4" i="1" s="1"/>
  <c r="O4" i="1" s="1"/>
  <c r="M18" i="1" l="1"/>
</calcChain>
</file>

<file path=xl/sharedStrings.xml><?xml version="1.0" encoding="utf-8"?>
<sst xmlns="http://schemas.openxmlformats.org/spreadsheetml/2006/main" count="49" uniqueCount="35">
  <si>
    <t xml:space="preserve">Обоснование начальной (максимальной) цены контракта (Н(М)ЦК)
</t>
  </si>
  <si>
    <t>№</t>
  </si>
  <si>
    <t xml:space="preserve">Наименование предмета контракта </t>
  </si>
  <si>
    <t>Ед. изм</t>
  </si>
  <si>
    <t>Кол-во</t>
  </si>
  <si>
    <t>Ценовая информация стоимости объекта закупки, (руб) за ед.изм.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</si>
  <si>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</si>
  <si>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</si>
  <si>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</si>
  <si>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</si>
  <si>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</si>
  <si>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</si>
  <si>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</si>
  <si>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</si>
  <si>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</si>
  <si>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</si>
  <si>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Н(М)ЦК с учетом округления цены за единицу (руб.)</t>
  </si>
  <si>
    <t xml:space="preserve">ИТОГО </t>
  </si>
  <si>
    <t xml:space="preserve">В результате проведенного расчета Н(М)ЦК,  контракта составила: </t>
  </si>
  <si>
    <t>рублей</t>
  </si>
  <si>
    <t>шт</t>
  </si>
  <si>
    <t>Металлическая (экранирующая) заглушка
(Компьютерный интерфейс: DVI)</t>
  </si>
  <si>
    <t>Металлическая (экранирующая) заглушка
(Компьютерный интерфейс: HDMI)</t>
  </si>
  <si>
    <t>Металлическая (экранирующая) заглушка
(Компьютерный интерфейс: PS\2)</t>
  </si>
  <si>
    <t>Металлическая (экранирующая) заглушка
(Компьютерный интерфейс: VGA)</t>
  </si>
  <si>
    <t>Металлическая (экранирующая) заглушка
(Компьютерный интерфейс: SAS)</t>
  </si>
  <si>
    <t>Металлическая (экранирующая) заглушка
(Компьютерный интерфейс: SFP)</t>
  </si>
  <si>
    <t>Металлическая (экранирующая) заглушка
(Компьютерный интерфейс: Ethernet)</t>
  </si>
  <si>
    <t>Металлическая (экранирующая) заглушка
(Компьютерный интерфейс: Minijack)</t>
  </si>
  <si>
    <t>Металлическая (экранирующая) заглушка
(Компьютерный интерфейс: COM-PORT)</t>
  </si>
  <si>
    <t xml:space="preserve">Металлическая (экранирующая) заглушка
(Компьютерный интерфейс: USB </t>
  </si>
  <si>
    <t xml:space="preserve">Источник №1  (Вх.№ 5165 от 26.05.2026)  </t>
  </si>
  <si>
    <t>Источник №2  (Вх.№ 5166 от 26.05.2026)</t>
  </si>
  <si>
    <t xml:space="preserve">Источник №3 (Вх.№ 5167 от 26.05.2026)  </t>
  </si>
  <si>
    <t xml:space="preserve">В пределах выделенных лимитов бюджетных обязательств начальная (максимальная) цена контракта составила: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</si>
</sst>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#,##0.00;[Red]#,##0.00"/>
    <numFmt numFmtId="166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5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/>
    <xf numFmtId="0" fontId="9" fillId="0" borderId="0" xfId="0" applyFont="1" applyAlignment="1"/>
    <xf numFmtId="0" fontId="12" fillId="0" borderId="0" xfId="0" applyFont="1"/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/>
    <xf numFmtId="0" fontId="13" fillId="0" borderId="0" xfId="0" applyFont="1" applyAlignment="1" applyProtection="1">
      <alignment wrapText="1"/>
      <protection locked="0"/>
    </xf>
    <xf numFmtId="166" fontId="13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1" fillId="0" borderId="0" xfId="0" applyFont="1" applyBorder="1" applyAlignment="1">
      <alignment horizontal="right" vertical="center"/>
    </xf>
    <xf numFmtId="4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4" fontId="12" fillId="0" borderId="0" xfId="0" applyNumberFormat="1" applyFont="1"/>
    <xf numFmtId="0" fontId="15" fillId="0" borderId="2" xfId="0" applyFont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1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2</xdr:row>
      <xdr:rowOff>952500</xdr:rowOff>
    </xdr:from>
    <xdr:to>
      <xdr:col>15</xdr:col>
      <xdr:colOff>0</xdr:colOff>
      <xdr:row>2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0875" y="1828800"/>
          <a:ext cx="1028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</xdr:row>
      <xdr:rowOff>923925</xdr:rowOff>
    </xdr:from>
    <xdr:to>
      <xdr:col>13</xdr:col>
      <xdr:colOff>1019175</xdr:colOff>
      <xdr:row>2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86475" y="1800225"/>
          <a:ext cx="8953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</xdr:row>
      <xdr:rowOff>1600200</xdr:rowOff>
    </xdr:from>
    <xdr:to>
      <xdr:col>15</xdr:col>
      <xdr:colOff>1504950</xdr:colOff>
      <xdr:row>2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48625" y="24765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2</xdr:row>
      <xdr:rowOff>1400175</xdr:rowOff>
    </xdr:from>
    <xdr:to>
      <xdr:col>15</xdr:col>
      <xdr:colOff>419100</xdr:colOff>
      <xdr:row>2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96275" y="22764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"/>
  <sheetViews>
    <sheetView tabSelected="1" topLeftCell="A12" workbookViewId="0">
      <selection activeCell="N25" sqref="N25"/>
    </sheetView>
  </sheetViews>
  <sheetFormatPr defaultColWidth="9.140625" defaultRowHeight="12.75" x14ac:dyDescent="0.2"/>
  <cols>
    <col min="1" max="1" width="5.28515625" style="1" customWidth="1"/>
    <col min="2" max="2" width="3.140625" style="1" customWidth="1"/>
    <col min="3" max="3" width="22" style="1" customWidth="1"/>
    <col min="4" max="4" width="5.85546875" style="1" customWidth="1"/>
    <col min="5" max="5" width="7.42578125" style="1" customWidth="1"/>
    <col min="6" max="7" width="11.85546875" style="1" customWidth="1"/>
    <col min="8" max="8" width="11.7109375" style="1" customWidth="1"/>
    <col min="9" max="11" width="11.7109375" style="1" hidden="1" customWidth="1"/>
    <col min="12" max="12" width="11.42578125" style="1" hidden="1" customWidth="1"/>
    <col min="13" max="13" width="16.28515625" style="1" customWidth="1"/>
    <col min="14" max="14" width="13.7109375" style="1" customWidth="1"/>
    <col min="15" max="15" width="15.7109375" style="1" customWidth="1"/>
    <col min="16" max="16" width="22.7109375" style="1" customWidth="1"/>
    <col min="17" max="17" width="11.85546875" style="1" customWidth="1"/>
    <col min="18" max="18" width="14.42578125" style="1" customWidth="1"/>
    <col min="19" max="19" width="11.28515625" style="1" bestFit="1" customWidth="1"/>
    <col min="20" max="16384" width="9.140625" style="1"/>
  </cols>
  <sheetData>
    <row r="1" spans="2:18" ht="18.75" x14ac:dyDescent="0.2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2:18" x14ac:dyDescent="0.2">
      <c r="B2" s="43" t="s">
        <v>1</v>
      </c>
      <c r="C2" s="45" t="s">
        <v>2</v>
      </c>
      <c r="D2" s="44" t="s">
        <v>3</v>
      </c>
      <c r="E2" s="44" t="s">
        <v>4</v>
      </c>
      <c r="F2" s="48" t="s">
        <v>5</v>
      </c>
      <c r="G2" s="49"/>
      <c r="H2" s="50"/>
      <c r="I2" s="48" t="s">
        <v>6</v>
      </c>
      <c r="J2" s="49"/>
      <c r="K2" s="49"/>
      <c r="L2" s="51" t="s">
        <v>7</v>
      </c>
      <c r="M2" s="53" t="s">
        <v>8</v>
      </c>
      <c r="N2" s="53"/>
      <c r="O2" s="53"/>
      <c r="P2" s="54" t="s">
        <v>9</v>
      </c>
      <c r="Q2" s="54"/>
      <c r="R2" s="54"/>
    </row>
    <row r="3" spans="2:18" ht="127.5" x14ac:dyDescent="0.2">
      <c r="B3" s="44"/>
      <c r="C3" s="46"/>
      <c r="D3" s="47"/>
      <c r="E3" s="47"/>
      <c r="F3" s="2" t="s">
        <v>31</v>
      </c>
      <c r="G3" s="2" t="s">
        <v>32</v>
      </c>
      <c r="H3" s="2" t="s">
        <v>33</v>
      </c>
      <c r="I3" s="3" t="s">
        <v>10</v>
      </c>
      <c r="J3" s="3" t="s">
        <v>10</v>
      </c>
      <c r="K3" s="3" t="s">
        <v>10</v>
      </c>
      <c r="L3" s="52"/>
      <c r="M3" s="4" t="s">
        <v>11</v>
      </c>
      <c r="N3" s="4" t="s">
        <v>12</v>
      </c>
      <c r="O3" s="5" t="s">
        <v>13</v>
      </c>
      <c r="P3" s="6" t="s">
        <v>14</v>
      </c>
      <c r="Q3" s="7" t="s">
        <v>15</v>
      </c>
      <c r="R3" s="7" t="s">
        <v>16</v>
      </c>
    </row>
    <row r="4" spans="2:18" ht="57" customHeight="1" x14ac:dyDescent="0.2">
      <c r="B4" s="8">
        <v>1</v>
      </c>
      <c r="C4" s="33" t="s">
        <v>21</v>
      </c>
      <c r="D4" s="35" t="s">
        <v>20</v>
      </c>
      <c r="E4" s="34">
        <v>2</v>
      </c>
      <c r="F4" s="9">
        <v>150</v>
      </c>
      <c r="G4" s="9">
        <v>210</v>
      </c>
      <c r="H4" s="9">
        <v>185</v>
      </c>
      <c r="I4" s="10"/>
      <c r="J4" s="10"/>
      <c r="K4" s="10"/>
      <c r="L4" s="11"/>
      <c r="M4" s="12">
        <f t="shared" ref="M4" si="0">AVERAGE(F4:H4)</f>
        <v>181.66666666666666</v>
      </c>
      <c r="N4" s="13">
        <f t="shared" ref="N4" si="1">SQRT(((SUM((POWER(F4-M4,2)),(POWER(G4-M4,2)),(POWER(H4-M4,2)))/(COLUMNS(F4:H4)-1))))</f>
        <v>30.138568866708539</v>
      </c>
      <c r="O4" s="13">
        <f t="shared" ref="O4" si="2">N4/M4*100</f>
        <v>16.590037908279932</v>
      </c>
      <c r="P4" s="14">
        <f t="shared" ref="P4" si="3">E4*(1/3)*(F4+G4+H4)</f>
        <v>363.33333333333331</v>
      </c>
      <c r="Q4" s="14">
        <f t="shared" ref="Q4" si="4">P4/E4</f>
        <v>181.66666666666666</v>
      </c>
      <c r="R4" s="14">
        <f t="shared" ref="R4" si="5">E4*Q4</f>
        <v>363.33333333333331</v>
      </c>
    </row>
    <row r="5" spans="2:18" ht="57" customHeight="1" x14ac:dyDescent="0.2">
      <c r="B5" s="36">
        <v>2</v>
      </c>
      <c r="C5" s="33" t="s">
        <v>22</v>
      </c>
      <c r="D5" s="35" t="s">
        <v>20</v>
      </c>
      <c r="E5" s="37">
        <v>5</v>
      </c>
      <c r="F5" s="9">
        <v>150</v>
      </c>
      <c r="G5" s="9">
        <v>210</v>
      </c>
      <c r="H5" s="9">
        <v>185</v>
      </c>
      <c r="I5" s="10"/>
      <c r="J5" s="10"/>
      <c r="K5" s="10"/>
      <c r="L5" s="11"/>
      <c r="M5" s="12">
        <f t="shared" ref="M5:M14" si="6">AVERAGE(F5:H5)</f>
        <v>181.66666666666666</v>
      </c>
      <c r="N5" s="13">
        <f t="shared" ref="N5:N14" si="7">SQRT(((SUM((POWER(F5-M5,2)),(POWER(G5-M5,2)),(POWER(H5-M5,2)))/(COLUMNS(F5:H5)-1))))</f>
        <v>30.138568866708539</v>
      </c>
      <c r="O5" s="13">
        <f t="shared" ref="O5:O14" si="8">N5/M5*100</f>
        <v>16.590037908279932</v>
      </c>
      <c r="P5" s="14">
        <f t="shared" ref="P5:P14" si="9">E5*(1/3)*(F5+G5+H5)</f>
        <v>908.33333333333326</v>
      </c>
      <c r="Q5" s="14">
        <f t="shared" ref="Q5:Q14" si="10">P5/E5</f>
        <v>181.66666666666666</v>
      </c>
      <c r="R5" s="14">
        <f t="shared" ref="R5:R14" si="11">E5*Q5</f>
        <v>908.33333333333326</v>
      </c>
    </row>
    <row r="6" spans="2:18" ht="57" customHeight="1" x14ac:dyDescent="0.2">
      <c r="B6" s="36">
        <v>3</v>
      </c>
      <c r="C6" s="33" t="s">
        <v>30</v>
      </c>
      <c r="D6" s="35" t="s">
        <v>20</v>
      </c>
      <c r="E6" s="37">
        <v>63</v>
      </c>
      <c r="F6" s="9">
        <v>150</v>
      </c>
      <c r="G6" s="9">
        <v>210</v>
      </c>
      <c r="H6" s="9">
        <v>185</v>
      </c>
      <c r="I6" s="10"/>
      <c r="J6" s="10"/>
      <c r="K6" s="10"/>
      <c r="L6" s="11"/>
      <c r="M6" s="12">
        <f t="shared" si="6"/>
        <v>181.66666666666666</v>
      </c>
      <c r="N6" s="13">
        <f t="shared" si="7"/>
        <v>30.138568866708539</v>
      </c>
      <c r="O6" s="13">
        <f t="shared" si="8"/>
        <v>16.590037908279932</v>
      </c>
      <c r="P6" s="14">
        <f t="shared" si="9"/>
        <v>11445</v>
      </c>
      <c r="Q6" s="14">
        <f t="shared" si="10"/>
        <v>181.66666666666666</v>
      </c>
      <c r="R6" s="14">
        <f t="shared" si="11"/>
        <v>11445</v>
      </c>
    </row>
    <row r="7" spans="2:18" ht="57" customHeight="1" x14ac:dyDescent="0.2">
      <c r="B7" s="8">
        <v>4</v>
      </c>
      <c r="C7" s="33" t="s">
        <v>30</v>
      </c>
      <c r="D7" s="35" t="s">
        <v>20</v>
      </c>
      <c r="E7" s="37">
        <v>3</v>
      </c>
      <c r="F7" s="9">
        <v>150</v>
      </c>
      <c r="G7" s="9">
        <v>210</v>
      </c>
      <c r="H7" s="9">
        <v>185</v>
      </c>
      <c r="I7" s="10"/>
      <c r="J7" s="10"/>
      <c r="K7" s="10"/>
      <c r="L7" s="11"/>
      <c r="M7" s="12">
        <f t="shared" si="6"/>
        <v>181.66666666666666</v>
      </c>
      <c r="N7" s="13">
        <f t="shared" si="7"/>
        <v>30.138568866708539</v>
      </c>
      <c r="O7" s="13">
        <f t="shared" si="8"/>
        <v>16.590037908279932</v>
      </c>
      <c r="P7" s="14">
        <f t="shared" si="9"/>
        <v>545</v>
      </c>
      <c r="Q7" s="14">
        <f t="shared" si="10"/>
        <v>181.66666666666666</v>
      </c>
      <c r="R7" s="14">
        <f t="shared" si="11"/>
        <v>545</v>
      </c>
    </row>
    <row r="8" spans="2:18" ht="57" customHeight="1" x14ac:dyDescent="0.2">
      <c r="B8" s="8">
        <v>5</v>
      </c>
      <c r="C8" s="33" t="s">
        <v>23</v>
      </c>
      <c r="D8" s="35" t="s">
        <v>20</v>
      </c>
      <c r="E8" s="37">
        <v>4</v>
      </c>
      <c r="F8" s="9">
        <v>150</v>
      </c>
      <c r="G8" s="9">
        <v>210</v>
      </c>
      <c r="H8" s="9">
        <v>185</v>
      </c>
      <c r="I8" s="10"/>
      <c r="J8" s="10"/>
      <c r="K8" s="10"/>
      <c r="L8" s="11"/>
      <c r="M8" s="12">
        <f t="shared" si="6"/>
        <v>181.66666666666666</v>
      </c>
      <c r="N8" s="13">
        <f t="shared" si="7"/>
        <v>30.138568866708539</v>
      </c>
      <c r="O8" s="13">
        <f t="shared" si="8"/>
        <v>16.590037908279932</v>
      </c>
      <c r="P8" s="14">
        <f t="shared" si="9"/>
        <v>726.66666666666663</v>
      </c>
      <c r="Q8" s="14">
        <f t="shared" si="10"/>
        <v>181.66666666666666</v>
      </c>
      <c r="R8" s="14">
        <f t="shared" si="11"/>
        <v>726.66666666666663</v>
      </c>
    </row>
    <row r="9" spans="2:18" ht="57" customHeight="1" x14ac:dyDescent="0.2">
      <c r="B9" s="8">
        <v>6</v>
      </c>
      <c r="C9" s="33" t="s">
        <v>27</v>
      </c>
      <c r="D9" s="35" t="s">
        <v>20</v>
      </c>
      <c r="E9" s="37">
        <v>123</v>
      </c>
      <c r="F9" s="9">
        <v>150</v>
      </c>
      <c r="G9" s="9">
        <v>210</v>
      </c>
      <c r="H9" s="9">
        <v>185</v>
      </c>
      <c r="I9" s="10"/>
      <c r="J9" s="10"/>
      <c r="K9" s="10"/>
      <c r="L9" s="11"/>
      <c r="M9" s="12">
        <f t="shared" si="6"/>
        <v>181.66666666666666</v>
      </c>
      <c r="N9" s="13">
        <f t="shared" si="7"/>
        <v>30.138568866708539</v>
      </c>
      <c r="O9" s="13">
        <f t="shared" si="8"/>
        <v>16.590037908279932</v>
      </c>
      <c r="P9" s="14">
        <f t="shared" si="9"/>
        <v>22345</v>
      </c>
      <c r="Q9" s="14">
        <f t="shared" si="10"/>
        <v>181.66666666666666</v>
      </c>
      <c r="R9" s="14">
        <f t="shared" si="11"/>
        <v>22345</v>
      </c>
    </row>
    <row r="10" spans="2:18" ht="66" customHeight="1" x14ac:dyDescent="0.2">
      <c r="B10" s="8">
        <v>7</v>
      </c>
      <c r="C10" s="33" t="s">
        <v>28</v>
      </c>
      <c r="D10" s="35" t="s">
        <v>20</v>
      </c>
      <c r="E10" s="37">
        <v>16</v>
      </c>
      <c r="F10" s="9">
        <v>150</v>
      </c>
      <c r="G10" s="9">
        <v>210</v>
      </c>
      <c r="H10" s="9">
        <v>185</v>
      </c>
      <c r="I10" s="10"/>
      <c r="J10" s="10"/>
      <c r="K10" s="10"/>
      <c r="L10" s="11"/>
      <c r="M10" s="12">
        <f t="shared" si="6"/>
        <v>181.66666666666666</v>
      </c>
      <c r="N10" s="13">
        <f t="shared" si="7"/>
        <v>30.138568866708539</v>
      </c>
      <c r="O10" s="13">
        <f t="shared" si="8"/>
        <v>16.590037908279932</v>
      </c>
      <c r="P10" s="14">
        <f t="shared" si="9"/>
        <v>2906.6666666666665</v>
      </c>
      <c r="Q10" s="14">
        <f t="shared" si="10"/>
        <v>181.66666666666666</v>
      </c>
      <c r="R10" s="14">
        <f t="shared" si="11"/>
        <v>2906.6666666666665</v>
      </c>
    </row>
    <row r="11" spans="2:18" ht="72.75" customHeight="1" x14ac:dyDescent="0.2">
      <c r="B11" s="8">
        <v>8</v>
      </c>
      <c r="C11" s="33" t="s">
        <v>29</v>
      </c>
      <c r="D11" s="35" t="s">
        <v>20</v>
      </c>
      <c r="E11" s="37">
        <v>13</v>
      </c>
      <c r="F11" s="9">
        <v>150</v>
      </c>
      <c r="G11" s="9">
        <v>210</v>
      </c>
      <c r="H11" s="9">
        <v>185</v>
      </c>
      <c r="I11" s="10"/>
      <c r="J11" s="10"/>
      <c r="K11" s="10"/>
      <c r="L11" s="11"/>
      <c r="M11" s="12">
        <f t="shared" si="6"/>
        <v>181.66666666666666</v>
      </c>
      <c r="N11" s="13">
        <f t="shared" si="7"/>
        <v>30.138568866708539</v>
      </c>
      <c r="O11" s="13">
        <f t="shared" si="8"/>
        <v>16.590037908279932</v>
      </c>
      <c r="P11" s="14">
        <f t="shared" si="9"/>
        <v>2361.6666666666665</v>
      </c>
      <c r="Q11" s="14">
        <f t="shared" si="10"/>
        <v>181.66666666666666</v>
      </c>
      <c r="R11" s="14">
        <f t="shared" si="11"/>
        <v>2361.6666666666665</v>
      </c>
    </row>
    <row r="12" spans="2:18" ht="57" customHeight="1" x14ac:dyDescent="0.2">
      <c r="B12" s="8">
        <v>9</v>
      </c>
      <c r="C12" s="33" t="s">
        <v>24</v>
      </c>
      <c r="D12" s="35" t="s">
        <v>20</v>
      </c>
      <c r="E12" s="37">
        <v>9</v>
      </c>
      <c r="F12" s="9">
        <v>150</v>
      </c>
      <c r="G12" s="9">
        <v>210</v>
      </c>
      <c r="H12" s="9">
        <v>185</v>
      </c>
      <c r="I12" s="10"/>
      <c r="J12" s="10"/>
      <c r="K12" s="10"/>
      <c r="L12" s="11"/>
      <c r="M12" s="12">
        <f t="shared" si="6"/>
        <v>181.66666666666666</v>
      </c>
      <c r="N12" s="13">
        <f t="shared" si="7"/>
        <v>30.138568866708539</v>
      </c>
      <c r="O12" s="13">
        <f t="shared" si="8"/>
        <v>16.590037908279932</v>
      </c>
      <c r="P12" s="14">
        <f t="shared" si="9"/>
        <v>1635</v>
      </c>
      <c r="Q12" s="14">
        <f t="shared" si="10"/>
        <v>181.66666666666666</v>
      </c>
      <c r="R12" s="14">
        <f t="shared" si="11"/>
        <v>1635</v>
      </c>
    </row>
    <row r="13" spans="2:18" ht="57" customHeight="1" x14ac:dyDescent="0.2">
      <c r="B13" s="8">
        <v>10</v>
      </c>
      <c r="C13" s="33" t="s">
        <v>25</v>
      </c>
      <c r="D13" s="35" t="s">
        <v>20</v>
      </c>
      <c r="E13" s="37">
        <v>6</v>
      </c>
      <c r="F13" s="9">
        <v>150</v>
      </c>
      <c r="G13" s="9">
        <v>210</v>
      </c>
      <c r="H13" s="9">
        <v>185</v>
      </c>
      <c r="I13" s="10"/>
      <c r="J13" s="10"/>
      <c r="K13" s="10"/>
      <c r="L13" s="11"/>
      <c r="M13" s="12">
        <f t="shared" si="6"/>
        <v>181.66666666666666</v>
      </c>
      <c r="N13" s="13">
        <f t="shared" si="7"/>
        <v>30.138568866708539</v>
      </c>
      <c r="O13" s="13">
        <f t="shared" si="8"/>
        <v>16.590037908279932</v>
      </c>
      <c r="P13" s="14">
        <f t="shared" si="9"/>
        <v>1090</v>
      </c>
      <c r="Q13" s="14">
        <f t="shared" si="10"/>
        <v>181.66666666666666</v>
      </c>
      <c r="R13" s="14">
        <f t="shared" si="11"/>
        <v>1090</v>
      </c>
    </row>
    <row r="14" spans="2:18" ht="57" customHeight="1" x14ac:dyDescent="0.2">
      <c r="B14" s="8">
        <v>11</v>
      </c>
      <c r="C14" s="33" t="s">
        <v>26</v>
      </c>
      <c r="D14" s="35" t="s">
        <v>20</v>
      </c>
      <c r="E14" s="37">
        <v>38</v>
      </c>
      <c r="F14" s="9">
        <v>150</v>
      </c>
      <c r="G14" s="9">
        <v>210</v>
      </c>
      <c r="H14" s="9">
        <v>185</v>
      </c>
      <c r="I14" s="10"/>
      <c r="J14" s="10"/>
      <c r="K14" s="10"/>
      <c r="L14" s="11"/>
      <c r="M14" s="12">
        <f t="shared" si="6"/>
        <v>181.66666666666666</v>
      </c>
      <c r="N14" s="13">
        <f t="shared" si="7"/>
        <v>30.138568866708539</v>
      </c>
      <c r="O14" s="13">
        <f t="shared" si="8"/>
        <v>16.590037908279932</v>
      </c>
      <c r="P14" s="14">
        <f t="shared" si="9"/>
        <v>6903.333333333333</v>
      </c>
      <c r="Q14" s="14">
        <f t="shared" si="10"/>
        <v>181.66666666666666</v>
      </c>
      <c r="R14" s="14">
        <f t="shared" si="11"/>
        <v>6903.333333333333</v>
      </c>
    </row>
    <row r="15" spans="2:18" s="18" customFormat="1" ht="15" x14ac:dyDescent="0.25">
      <c r="B15" s="38" t="s">
        <v>17</v>
      </c>
      <c r="C15" s="39"/>
      <c r="D15" s="40"/>
      <c r="E15" s="15">
        <f>SUM(E4:E14)</f>
        <v>282</v>
      </c>
      <c r="F15" s="16"/>
      <c r="G15" s="16"/>
      <c r="H15" s="16"/>
      <c r="I15" s="10"/>
      <c r="J15" s="10"/>
      <c r="K15" s="10"/>
      <c r="L15" s="11"/>
      <c r="M15" s="11"/>
      <c r="N15" s="17"/>
      <c r="O15" s="17"/>
      <c r="P15" s="11"/>
      <c r="Q15" s="11"/>
      <c r="R15" s="11">
        <f>SUM(R4:R14)</f>
        <v>51229.999999999993</v>
      </c>
    </row>
    <row r="16" spans="2:18" ht="15.75" x14ac:dyDescent="0.25">
      <c r="B16" s="19"/>
      <c r="C16" s="20"/>
      <c r="D16" s="21"/>
      <c r="E16" s="21"/>
      <c r="F16" s="21"/>
      <c r="G16" s="21"/>
      <c r="H16" s="21"/>
      <c r="M16" s="22"/>
      <c r="N16" s="21"/>
      <c r="O16" s="21"/>
      <c r="P16" s="21"/>
    </row>
    <row r="17" spans="2:16" s="27" customFormat="1" ht="15.75" hidden="1" x14ac:dyDescent="0.25">
      <c r="B17" s="23"/>
      <c r="C17" s="23"/>
      <c r="D17" s="23"/>
      <c r="E17" s="24"/>
      <c r="F17" s="25"/>
      <c r="G17" s="26"/>
      <c r="M17" s="28"/>
      <c r="N17" s="28"/>
      <c r="O17" s="28"/>
      <c r="P17" s="28"/>
    </row>
    <row r="18" spans="2:16" ht="15.75" x14ac:dyDescent="0.25">
      <c r="B18" s="41" t="s">
        <v>18</v>
      </c>
      <c r="C18" s="41"/>
      <c r="D18" s="41"/>
      <c r="E18" s="41"/>
      <c r="F18" s="41"/>
      <c r="G18" s="41"/>
      <c r="H18" s="41"/>
      <c r="I18" s="41"/>
      <c r="J18" s="41"/>
      <c r="K18" s="41"/>
      <c r="L18" s="29"/>
      <c r="M18" s="30">
        <f>R15</f>
        <v>51229.999999999993</v>
      </c>
      <c r="N18" s="31" t="s">
        <v>19</v>
      </c>
      <c r="O18" s="21"/>
      <c r="P18" s="32"/>
    </row>
    <row r="20" spans="2:16" ht="25.5" customHeight="1" x14ac:dyDescent="0.2">
      <c r="B20" s="41" t="s">
        <v>34</v>
      </c>
      <c r="C20" s="41"/>
      <c r="D20" s="41"/>
      <c r="E20" s="41"/>
      <c r="F20" s="41"/>
      <c r="G20" s="41"/>
      <c r="H20" s="41"/>
      <c r="M20" s="55">
        <v>42300</v>
      </c>
      <c r="N20" s="31" t="s">
        <v>19</v>
      </c>
    </row>
  </sheetData>
  <mergeCells count="13">
    <mergeCell ref="B20:H20"/>
    <mergeCell ref="B15:D15"/>
    <mergeCell ref="B18:K18"/>
    <mergeCell ref="B1:R1"/>
    <mergeCell ref="B2:B3"/>
    <mergeCell ref="C2:C3"/>
    <mergeCell ref="D2:D3"/>
    <mergeCell ref="E2:E3"/>
    <mergeCell ref="F2:H2"/>
    <mergeCell ref="I2:K2"/>
    <mergeCell ref="L2:L3"/>
    <mergeCell ref="M2:O2"/>
    <mergeCell ref="P2:R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2026-06-04T09:08:55Z</dcterms:modified>
</cp:coreProperties>
</file>