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Общая\740_ОЛО\02_Общая\Реагенты Васильева\ГЗ, 074694, FagoFlow, геномная 26\"/>
    </mc:Choice>
  </mc:AlternateContent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J4" i="1" l="1"/>
  <c r="N4" i="1" s="1"/>
  <c r="N5" i="1" s="1"/>
  <c r="K4" i="1"/>
  <c r="O4" i="1" s="1"/>
  <c r="O5" i="1" s="1"/>
  <c r="I4" i="1"/>
</calcChain>
</file>

<file path=xl/sharedStrings.xml><?xml version="1.0" encoding="utf-8"?>
<sst xmlns="http://schemas.openxmlformats.org/spreadsheetml/2006/main" count="20" uniqueCount="18">
  <si>
    <t>п/н</t>
  </si>
  <si>
    <t>Ед. изм.</t>
  </si>
  <si>
    <t>номер контракта, Заказчик</t>
  </si>
  <si>
    <t>Кол - во</t>
  </si>
  <si>
    <t>Коэффициент вариации</t>
  </si>
  <si>
    <t xml:space="preserve">Цена единицы,расчитанная по п. 9 приказа 450н  (с НДС) (ЦЕМ1) </t>
  </si>
  <si>
    <t>Наименьшая цена единицы, из собранных Заказчиком цен (с НДС)  (ЦЕМ 2)</t>
  </si>
  <si>
    <t>Сумма (ЦЕМ 2)</t>
  </si>
  <si>
    <t>Сумма             (ЦЕМ 1)</t>
  </si>
  <si>
    <t>Итого:</t>
  </si>
  <si>
    <t>Наименование товара</t>
  </si>
  <si>
    <t>Приложение № 1. Расчет НМЦК</t>
  </si>
  <si>
    <t xml:space="preserve"> При обосновании начальной  (максимальной) цены контракта во исполнение положений приказа Министерства здравоохранения Российской Федерации от 15.05.2020г. № 450н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изделий» (далее - Приказ 450н) использован согласно п. 9 Приказа 450н метод сопоставимых рыночных цен (анализа рынка) в соответствии с частями 2 - 6 статьи 22 Закона о контрактной системе исходя из трех коммерческих предложений. При обосновании начальной  (максимальной) цены контракта с целью обеспечения результативности и эффективности осуществления закупок, исходя из необходимости достижения заданных результатов с использованием наименьшего объема средств (экономности),   Заказчик использовал метод сопоставления рыночных цен и устанавливает начальную (максимальную) цену контракта, исходя из наименьшей цены единицы товара.</t>
  </si>
  <si>
    <t>штука</t>
  </si>
  <si>
    <t>Лейкоциты фагоцитарная активность, набор, проточная цитометрия</t>
  </si>
  <si>
    <t>Цена Коммерческого предложения Вх. №6555-01/к от 29.04.2026</t>
  </si>
  <si>
    <t>Цена Коммерческого предложения Вх. №6623-01/к от 30.04.2026.</t>
  </si>
  <si>
    <t>Цена Коммерческого предложения Вх. №6567-01/к от 29.04.2026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</si>
</sst>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\ _₽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2" fillId="0" borderId="0" xfId="0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1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2" fontId="3" fillId="0" borderId="0" xfId="0" applyNumberFormat="1" applyFont="1" applyFill="1" applyAlignment="1">
      <alignment vertical="top" wrapText="1"/>
    </xf>
    <xf numFmtId="10" fontId="3" fillId="0" borderId="0" xfId="0" applyNumberFormat="1" applyFont="1" applyAlignment="1">
      <alignment vertical="top" wrapText="1"/>
    </xf>
    <xf numFmtId="2" fontId="3" fillId="0" borderId="0" xfId="0" applyNumberFormat="1" applyFont="1" applyAlignment="1">
      <alignment vertical="top" wrapText="1"/>
    </xf>
    <xf numFmtId="0" fontId="3" fillId="0" borderId="0" xfId="0" applyNumberFormat="1" applyFont="1" applyAlignment="1">
      <alignment horizontal="center" vertical="top" wrapText="1"/>
    </xf>
    <xf numFmtId="2" fontId="3" fillId="0" borderId="0" xfId="0" applyNumberFormat="1" applyFont="1" applyFill="1"/>
    <xf numFmtId="10" fontId="3" fillId="0" borderId="0" xfId="0" applyNumberFormat="1" applyFont="1"/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horizontal="left" wrapText="1"/>
    </xf>
    <xf numFmtId="0" fontId="4" fillId="0" borderId="0" xfId="0" applyFont="1" applyAlignment="1"/>
    <xf numFmtId="0" fontId="4" fillId="0" borderId="0" xfId="0" applyFont="1" applyBorder="1" applyAlignment="1"/>
    <xf numFmtId="4" fontId="4" fillId="0" borderId="0" xfId="0" applyNumberFormat="1" applyFont="1"/>
    <xf numFmtId="2" fontId="4" fillId="0" borderId="0" xfId="0" applyNumberFormat="1" applyFont="1" applyFill="1"/>
    <xf numFmtId="10" fontId="4" fillId="0" borderId="0" xfId="0" applyNumberFormat="1" applyFont="1"/>
    <xf numFmtId="2" fontId="4" fillId="0" borderId="0" xfId="0" applyNumberFormat="1" applyFont="1"/>
    <xf numFmtId="0" fontId="5" fillId="0" borderId="0" xfId="0" applyNumberFormat="1" applyFont="1" applyAlignment="1">
      <alignment horizontal="left"/>
    </xf>
    <xf numFmtId="0" fontId="4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43" fontId="4" fillId="0" borderId="2" xfId="1" applyFont="1" applyFill="1" applyBorder="1" applyAlignment="1">
      <alignment horizontal="center" vertical="center" wrapText="1"/>
    </xf>
    <xf numFmtId="43" fontId="5" fillId="0" borderId="2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/>
    <xf numFmtId="0" fontId="4" fillId="2" borderId="0" xfId="0" applyFont="1" applyFill="1" applyBorder="1" applyAlignment="1"/>
    <xf numFmtId="4" fontId="4" fillId="2" borderId="0" xfId="0" applyNumberFormat="1" applyFont="1" applyFill="1"/>
    <xf numFmtId="2" fontId="4" fillId="2" borderId="0" xfId="0" applyNumberFormat="1" applyFont="1" applyFill="1"/>
    <xf numFmtId="10" fontId="4" fillId="2" borderId="0" xfId="0" applyNumberFormat="1" applyFont="1" applyFill="1"/>
    <xf numFmtId="43" fontId="4" fillId="0" borderId="0" xfId="0" applyNumberFormat="1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0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left" vertical="center" wrapText="1"/>
    </xf>
    <xf numFmtId="43" fontId="6" fillId="2" borderId="1" xfId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164" fontId="5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9</xdr:col>
      <xdr:colOff>865707</xdr:colOff>
      <xdr:row>2</xdr:row>
      <xdr:rowOff>16246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97000" y="0"/>
          <a:ext cx="865707" cy="414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"/>
  <sheetViews>
    <sheetView tabSelected="1" zoomScale="90" zoomScaleNormal="90" workbookViewId="0">
      <selection activeCell="H4" sqref="H4"/>
    </sheetView>
  </sheetViews>
  <sheetFormatPr defaultRowHeight="15" x14ac:dyDescent="0.25"/>
  <cols>
    <col min="1" max="1" width="4.140625" style="1" customWidth="1"/>
    <col min="2" max="2" width="40.140625" style="17" customWidth="1"/>
    <col min="3" max="3" width="15.42578125" style="1" hidden="1" customWidth="1"/>
    <col min="4" max="4" width="16.140625" style="1" hidden="1" customWidth="1"/>
    <col min="5" max="5" width="0.28515625" style="1" hidden="1" customWidth="1"/>
    <col min="6" max="8" width="15.5703125" style="11" customWidth="1"/>
    <col min="9" max="9" width="10.5703125" style="12" customWidth="1"/>
    <col min="10" max="10" width="13.28515625" style="13" customWidth="1"/>
    <col min="11" max="11" width="15.28515625" style="13" customWidth="1"/>
    <col min="12" max="12" width="9" style="14" customWidth="1"/>
    <col min="13" max="13" width="8.7109375" style="14" customWidth="1"/>
    <col min="14" max="15" width="13.42578125" style="13" customWidth="1"/>
    <col min="16" max="16" width="11.85546875" style="1" customWidth="1"/>
    <col min="17" max="17" width="9.140625" style="1"/>
    <col min="18" max="18" width="10.5703125" style="1" bestFit="1" customWidth="1"/>
    <col min="19" max="16384" width="9.140625" style="1"/>
  </cols>
  <sheetData>
    <row r="1" spans="1:16" s="28" customFormat="1" ht="12" x14ac:dyDescent="0.2">
      <c r="A1" s="18" t="s">
        <v>11</v>
      </c>
      <c r="B1" s="19"/>
      <c r="C1" s="20"/>
      <c r="D1" s="21"/>
      <c r="E1" s="22"/>
      <c r="F1" s="23"/>
      <c r="G1" s="23"/>
      <c r="H1" s="23"/>
      <c r="I1" s="24"/>
      <c r="J1" s="25"/>
      <c r="K1" s="26"/>
      <c r="L1" s="26"/>
      <c r="M1" s="27"/>
      <c r="N1" s="25"/>
      <c r="O1" s="25"/>
    </row>
    <row r="2" spans="1:16" s="28" customFormat="1" ht="18.75" customHeight="1" x14ac:dyDescent="0.2">
      <c r="A2" s="38"/>
      <c r="B2" s="39"/>
      <c r="C2" s="40"/>
      <c r="D2" s="41"/>
      <c r="E2" s="42"/>
      <c r="F2" s="43"/>
      <c r="G2" s="43"/>
      <c r="H2" s="43"/>
      <c r="I2" s="44"/>
      <c r="J2" s="43"/>
      <c r="K2" s="43"/>
      <c r="L2" s="27"/>
      <c r="M2" s="27"/>
      <c r="N2" s="25"/>
      <c r="O2" s="25"/>
    </row>
    <row r="3" spans="1:16" s="29" customFormat="1" ht="64.5" customHeight="1" x14ac:dyDescent="0.2">
      <c r="A3" s="46" t="s">
        <v>0</v>
      </c>
      <c r="B3" s="46" t="s">
        <v>10</v>
      </c>
      <c r="C3" s="46" t="s">
        <v>2</v>
      </c>
      <c r="D3" s="46" t="s">
        <v>2</v>
      </c>
      <c r="E3" s="46" t="s">
        <v>2</v>
      </c>
      <c r="F3" s="48" t="s">
        <v>15</v>
      </c>
      <c r="G3" s="48" t="s">
        <v>16</v>
      </c>
      <c r="H3" s="48" t="s">
        <v>17</v>
      </c>
      <c r="I3" s="47" t="s">
        <v>4</v>
      </c>
      <c r="J3" s="48" t="s">
        <v>5</v>
      </c>
      <c r="K3" s="48" t="s">
        <v>6</v>
      </c>
      <c r="L3" s="50" t="s">
        <v>3</v>
      </c>
      <c r="M3" s="46" t="s">
        <v>1</v>
      </c>
      <c r="N3" s="51" t="s">
        <v>8</v>
      </c>
      <c r="O3" s="51" t="s">
        <v>7</v>
      </c>
    </row>
    <row r="4" spans="1:16" s="30" customFormat="1" ht="45.75" customHeight="1" x14ac:dyDescent="0.25">
      <c r="A4" s="46">
        <v>1</v>
      </c>
      <c r="B4" s="54" t="s">
        <v>14</v>
      </c>
      <c r="C4" s="46"/>
      <c r="D4" s="46"/>
      <c r="E4" s="46"/>
      <c r="F4" s="55">
        <v>75503.13</v>
      </c>
      <c r="G4" s="52">
        <v>77015.460000000006</v>
      </c>
      <c r="H4" s="52">
        <v>78551.360000000001</v>
      </c>
      <c r="I4" s="49">
        <f>STDEV(F4:H4)/AVERAGE(F4:H4)</f>
        <v>1.9787906487544658E-2</v>
      </c>
      <c r="J4" s="49">
        <f>ROUND(AVERAGEA(F4:H4),2)</f>
        <v>77023.320000000007</v>
      </c>
      <c r="K4" s="49">
        <f>MINA(F4:H4)</f>
        <v>75503.13</v>
      </c>
      <c r="L4" s="53">
        <v>1</v>
      </c>
      <c r="M4" s="56" t="s">
        <v>13</v>
      </c>
      <c r="N4" s="49">
        <f>L4*J4</f>
        <v>77023.320000000007</v>
      </c>
      <c r="O4" s="49">
        <f>PRODUCT(K4:L4)</f>
        <v>75503.13</v>
      </c>
      <c r="P4" s="45"/>
    </row>
    <row r="5" spans="1:16" s="28" customFormat="1" ht="12" x14ac:dyDescent="0.2">
      <c r="A5" s="31"/>
      <c r="B5" s="32"/>
      <c r="C5" s="33"/>
      <c r="D5" s="33"/>
      <c r="E5" s="33"/>
      <c r="F5" s="33"/>
      <c r="G5" s="33"/>
      <c r="H5" s="33"/>
      <c r="I5" s="34"/>
      <c r="J5" s="33"/>
      <c r="K5" s="58" t="s">
        <v>9</v>
      </c>
      <c r="L5" s="59"/>
      <c r="M5" s="35"/>
      <c r="N5" s="36">
        <f>SUM(N4:N4)</f>
        <v>77023.320000000007</v>
      </c>
      <c r="O5" s="37">
        <f>SUM(O4:O4)</f>
        <v>75503.13</v>
      </c>
    </row>
    <row r="6" spans="1:16" ht="9.75" customHeight="1" x14ac:dyDescent="0.25">
      <c r="A6" s="2"/>
      <c r="B6" s="15"/>
      <c r="C6" s="3"/>
      <c r="D6" s="3"/>
      <c r="E6" s="3"/>
      <c r="F6" s="3"/>
      <c r="G6" s="3"/>
      <c r="H6" s="3"/>
      <c r="I6" s="4"/>
      <c r="J6" s="3"/>
      <c r="K6" s="3"/>
      <c r="L6" s="5"/>
      <c r="M6" s="5"/>
      <c r="N6" s="3"/>
      <c r="O6" s="3"/>
    </row>
    <row r="7" spans="1:16" x14ac:dyDescent="0.25">
      <c r="A7" s="57" t="s">
        <v>12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</row>
    <row r="8" spans="1:16" x14ac:dyDescent="0.25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</row>
    <row r="9" spans="1:16" ht="37.5" customHeight="1" x14ac:dyDescent="0.25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</row>
    <row r="10" spans="1:16" x14ac:dyDescent="0.25">
      <c r="B10" s="16"/>
      <c r="C10" s="6"/>
      <c r="D10" s="6"/>
      <c r="E10" s="6"/>
      <c r="F10" s="7"/>
      <c r="G10" s="7"/>
      <c r="H10" s="7"/>
      <c r="I10" s="8"/>
      <c r="J10" s="9"/>
      <c r="K10" s="9"/>
      <c r="L10" s="10"/>
      <c r="M10" s="10"/>
      <c r="N10" s="9"/>
      <c r="O10" s="9"/>
    </row>
    <row r="11" spans="1:16" x14ac:dyDescent="0.25">
      <c r="B11" s="16"/>
      <c r="C11" s="6"/>
      <c r="D11" s="6"/>
      <c r="E11" s="6"/>
      <c r="F11" s="7"/>
      <c r="G11" s="7"/>
      <c r="H11" s="7"/>
      <c r="I11" s="8"/>
      <c r="J11" s="9"/>
      <c r="K11" s="9"/>
      <c r="L11" s="10"/>
      <c r="M11" s="10"/>
      <c r="N11" s="9"/>
      <c r="O11" s="9"/>
    </row>
    <row r="12" spans="1:16" x14ac:dyDescent="0.25">
      <c r="B12" s="16"/>
      <c r="C12" s="6"/>
      <c r="D12" s="6"/>
      <c r="E12" s="6"/>
      <c r="F12" s="7"/>
      <c r="G12" s="7"/>
      <c r="H12" s="7"/>
      <c r="I12" s="8"/>
      <c r="J12" s="9"/>
      <c r="K12" s="9"/>
      <c r="L12" s="10"/>
      <c r="M12" s="10"/>
      <c r="N12" s="9"/>
      <c r="O12" s="9"/>
    </row>
    <row r="13" spans="1:16" x14ac:dyDescent="0.25">
      <c r="B13" s="16"/>
      <c r="C13" s="6"/>
      <c r="D13" s="6"/>
      <c r="E13" s="6"/>
      <c r="F13" s="7"/>
      <c r="G13" s="7"/>
      <c r="H13" s="7"/>
      <c r="I13" s="8"/>
      <c r="J13" s="9"/>
      <c r="K13" s="9"/>
      <c r="L13" s="10"/>
      <c r="M13" s="10"/>
      <c r="N13" s="9"/>
      <c r="O13" s="9"/>
    </row>
    <row r="14" spans="1:16" x14ac:dyDescent="0.25">
      <c r="B14" s="16"/>
      <c r="C14" s="6"/>
      <c r="D14" s="6"/>
      <c r="E14" s="6"/>
      <c r="F14" s="7"/>
      <c r="G14" s="7"/>
      <c r="H14" s="7"/>
      <c r="I14" s="8"/>
      <c r="J14" s="9"/>
      <c r="K14" s="9"/>
      <c r="L14" s="10"/>
      <c r="M14" s="10"/>
      <c r="N14" s="9"/>
      <c r="O14" s="9"/>
    </row>
    <row r="15" spans="1:16" x14ac:dyDescent="0.25">
      <c r="B15" s="16"/>
      <c r="C15" s="6"/>
      <c r="D15" s="6"/>
      <c r="E15" s="6"/>
      <c r="F15" s="7"/>
      <c r="G15" s="7"/>
      <c r="H15" s="7"/>
      <c r="I15" s="8"/>
      <c r="J15" s="9"/>
      <c r="K15" s="9"/>
      <c r="L15" s="10"/>
      <c r="M15" s="10"/>
      <c r="N15" s="9"/>
      <c r="O15" s="9"/>
    </row>
  </sheetData>
  <mergeCells count="2">
    <mergeCell ref="A7:O9"/>
    <mergeCell ref="K5:L5"/>
  </mergeCells>
  <pageMargins left="0.31496062992125984" right="0.11811023622047245" top="0.35433070866141736" bottom="0.39370078740157483" header="0.31496062992125984" footer="0.31496062992125984"/>
  <pageSetup paperSize="9" scale="9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SZGMU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Генеральская Анна Павловна</dc:creator>
  <cp:lastModifiedBy>Васильева Екатерина Николаевна</cp:lastModifiedBy>
  <cp:lastPrinted>2022-08-25T12:23:20Z</cp:lastPrinted>
  <dcterms:created xsi:type="dcterms:W3CDTF">2019-03-19T07:22:17Z</dcterms:created>
  <dcterms:modified xsi:type="dcterms:W3CDTF">2026-04-30T12:38:40Z</dcterms:modified>
</cp:coreProperties>
</file>