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лужебные\Astra\"/>
    </mc:Choice>
  </mc:AlternateContent>
  <bookViews>
    <workbookView xWindow="0" yWindow="1200" windowWidth="24852" windowHeight="10476"/>
  </bookViews>
  <sheets>
    <sheet name="Лист2" sheetId="11" r:id="rId1"/>
  </sheets>
  <definedNames>
    <definedName name="_xlnm.Print_Area" localSheetId="0">Лист2!$A$1:$N$17</definedName>
  </definedNames>
  <calcPr calcId="152511"/>
</workbook>
</file>

<file path=xl/calcChain.xml><?xml version="1.0" encoding="utf-8"?>
<calcChain xmlns="http://schemas.openxmlformats.org/spreadsheetml/2006/main">
  <c r="H7" i="11" l="1"/>
  <c r="I7" i="11" s="1"/>
  <c r="K7" i="11" l="1"/>
  <c r="N7" i="11"/>
  <c r="L7" i="11" l="1"/>
  <c r="M7" i="11" s="1"/>
  <c r="N8" i="11" l="1"/>
  <c r="I13" i="11" l="1"/>
</calcChain>
</file>

<file path=xl/sharedStrings.xml><?xml version="1.0" encoding="utf-8"?>
<sst xmlns="http://schemas.openxmlformats.org/spreadsheetml/2006/main" count="28" uniqueCount="27">
  <si>
    <t>№ п/п</t>
  </si>
  <si>
    <t>Наименование товара, работ, услуг</t>
  </si>
  <si>
    <t>Объем</t>
  </si>
  <si>
    <t>Средн. арифм.</t>
  </si>
  <si>
    <t>Округле-ние</t>
  </si>
  <si>
    <t>Кол-во знач.</t>
  </si>
  <si>
    <t>Сред.квадр.откл.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</si>
  <si>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</si>
  <si>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</si>
  <si>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</si>
  <si>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</si>
  <si>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</si>
  <si>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рублей</t>
  </si>
  <si>
    <t>Начальная (максимальная) цена контракта определена в соответствии с требованиями Федерального закона от 05.04.2013 № 44-ФЗ и методических рекомендаций по применению методов определения начальной (максимальной) цены договора, утвержденных приказом Минэкономразвития РФ от 02.10.2013 №567 посредством применения метода сопоставимых рыночных цен (анализ рынка). 
Совокупность значений, используемых в расчете, при определении НМЦК считается однородной, коэффициент вариации цены не превышает 33%.</t>
  </si>
  <si>
    <t>НМЦК определяется методом сопоставимых рыночных цен (анализа рынка);
v - количество (объем) закупаемого товара;
n - количество значений, используемых в расчете;
i - номер источника ценовой информации;
ц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</si>
  <si>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 xml:space="preserve">Начальная (максимальная) цена контракта </t>
  </si>
  <si>
    <t>шт.</t>
  </si>
  <si>
    <t>Итого</t>
  </si>
  <si>
    <t>Приложение № 2</t>
  </si>
  <si>
    <t>Расчет начальной максимальной цены контракта на предоставление прав использования операционной системы специального назначения</t>
  </si>
  <si>
    <t>Лицензия на операционную систему специального назначения «Astra Linux Special Edition» для 64-х разрядной платформы на базе процессорной архитектуры х86-64, уровень защищенности «Усиленный» («Воронеж»), РУСБ.10015-01 (ФСТЭК), способ передачи электронный, для рабочей станции, на срок действия исключительного права правообладателя, с включенными обновлениями Тип 1 на 12 мес. (Артикул OS2001X8618DIG000WS01-SO12)</t>
  </si>
  <si>
    <t>Источник №1
вх.№23638 от 21.08.2026 исх.№21896                            от 21.08.2026</t>
  </si>
  <si>
    <t>Цена за ед.</t>
  </si>
  <si>
    <t>Цена за ед..</t>
  </si>
  <si>
    <t xml:space="preserve">Источник №2
вх.№23740 от 24.08.2026 исх..№б/н от 24.08.2026 </t>
  </si>
  <si>
    <t>Источник №3
вх.№23812 от 24.08.2026 исх.№3108             от 24.08.2026</t>
  </si>
  <si>
    <t>Дата подготовки обоснования НМЦК: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</si>
</sst>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1" x14ac:knownFonts="1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164" fontId="6" fillId="0" borderId="0" xfId="0" applyNumberFormat="1" applyFont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right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4" fontId="20" fillId="0" borderId="0" xfId="0" applyNumberFormat="1" applyFont="1" applyFill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top" wrapText="1"/>
    </xf>
    <xf numFmtId="0" fontId="15" fillId="0" borderId="0" xfId="0" applyFont="1" applyAlignment="1">
      <alignment vertical="top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164" fontId="7" fillId="2" borderId="4" xfId="0" applyNumberFormat="1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0" fillId="0" borderId="8" xfId="0" applyFont="1" applyFill="1" applyBorder="1" applyAlignment="1">
      <alignment horizontal="right" vertical="center" wrapText="1"/>
    </xf>
    <xf numFmtId="0" fontId="10" fillId="0" borderId="9" xfId="0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vertical="top" wrapText="1"/>
    </xf>
    <xf numFmtId="0" fontId="7" fillId="0" borderId="0" xfId="0" applyFont="1" applyAlignment="1">
      <alignment horizontal="right" vertical="top" wrapText="1"/>
    </xf>
    <xf numFmtId="0" fontId="2" fillId="0" borderId="3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10</xdr:row>
      <xdr:rowOff>47625</xdr:rowOff>
    </xdr:from>
    <xdr:to>
      <xdr:col>9</xdr:col>
      <xdr:colOff>136249</xdr:colOff>
      <xdr:row>11</xdr:row>
      <xdr:rowOff>25676</xdr:rowOff>
    </xdr:to>
    <xdr:pic>
      <xdr:nvPicPr>
        <xdr:cNvPr id="1025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43425" y="7896225"/>
          <a:ext cx="15144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view="pageBreakPreview" zoomScaleNormal="100" zoomScaleSheetLayoutView="100" workbookViewId="0">
      <selection activeCell="P7" sqref="P7"/>
    </sheetView>
  </sheetViews>
  <sheetFormatPr defaultColWidth="9.109375" defaultRowHeight="13.8" x14ac:dyDescent="0.3"/>
  <cols>
    <col min="1" max="1" width="6.6640625" style="3" customWidth="1"/>
    <col min="2" max="2" width="40.88671875" style="1" customWidth="1"/>
    <col min="3" max="3" width="6" style="1" customWidth="1"/>
    <col min="4" max="4" width="5.44140625" style="1" customWidth="1"/>
    <col min="5" max="5" width="14" style="2" customWidth="1"/>
    <col min="6" max="6" width="11.6640625" style="2" customWidth="1"/>
    <col min="7" max="7" width="13.33203125" style="2" customWidth="1"/>
    <col min="8" max="8" width="10.44140625" style="7" customWidth="1"/>
    <col min="9" max="9" width="10.109375" style="7" customWidth="1"/>
    <col min="10" max="10" width="4.109375" style="1" customWidth="1"/>
    <col min="11" max="11" width="9.5546875" style="3" customWidth="1"/>
    <col min="12" max="12" width="9.33203125" style="3" customWidth="1"/>
    <col min="13" max="13" width="12.33203125" style="3" customWidth="1"/>
    <col min="14" max="14" width="17.5546875" style="7" customWidth="1"/>
    <col min="15" max="15" width="14.6640625" style="3" customWidth="1"/>
    <col min="16" max="16" width="14.33203125" style="3" customWidth="1"/>
    <col min="17" max="16384" width="9.109375" style="3"/>
  </cols>
  <sheetData>
    <row r="1" spans="1:16" ht="15.6" x14ac:dyDescent="0.3">
      <c r="A1" s="1"/>
      <c r="H1" s="2"/>
      <c r="I1" s="14"/>
      <c r="J1" s="59" t="s">
        <v>18</v>
      </c>
      <c r="K1" s="59"/>
      <c r="L1" s="59"/>
      <c r="M1" s="59"/>
      <c r="N1" s="59"/>
    </row>
    <row r="2" spans="1:16" ht="47.25" customHeight="1" x14ac:dyDescent="0.3">
      <c r="A2" s="62" t="s">
        <v>19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6" ht="6" customHeight="1" x14ac:dyDescent="0.3">
      <c r="A3" s="1"/>
      <c r="H3" s="2"/>
      <c r="I3" s="2"/>
      <c r="K3" s="1"/>
      <c r="L3" s="1"/>
      <c r="M3" s="1"/>
      <c r="N3" s="2"/>
    </row>
    <row r="4" spans="1:16" ht="18.75" customHeight="1" x14ac:dyDescent="0.3">
      <c r="A4" s="63"/>
      <c r="B4" s="63"/>
      <c r="C4" s="15"/>
      <c r="D4" s="15"/>
      <c r="E4" s="4"/>
      <c r="F4" s="4"/>
      <c r="G4" s="4"/>
      <c r="H4" s="4"/>
      <c r="I4" s="4"/>
      <c r="J4" s="5"/>
      <c r="K4" s="5"/>
      <c r="L4" s="15"/>
      <c r="M4" s="15"/>
      <c r="N4" s="6"/>
    </row>
    <row r="5" spans="1:16" s="1" customFormat="1" ht="76.5" customHeight="1" x14ac:dyDescent="0.3">
      <c r="A5" s="60" t="s">
        <v>0</v>
      </c>
      <c r="B5" s="60" t="s">
        <v>1</v>
      </c>
      <c r="C5" s="60" t="s">
        <v>2</v>
      </c>
      <c r="D5" s="60"/>
      <c r="E5" s="35" t="s">
        <v>21</v>
      </c>
      <c r="F5" s="35" t="s">
        <v>24</v>
      </c>
      <c r="G5" s="42" t="s">
        <v>25</v>
      </c>
      <c r="H5" s="61" t="s">
        <v>3</v>
      </c>
      <c r="I5" s="61" t="s">
        <v>4</v>
      </c>
      <c r="J5" s="60" t="s">
        <v>5</v>
      </c>
      <c r="K5" s="60" t="s">
        <v>6</v>
      </c>
      <c r="L5" s="60" t="s">
        <v>7</v>
      </c>
      <c r="M5" s="60" t="s">
        <v>8</v>
      </c>
      <c r="N5" s="61" t="s">
        <v>9</v>
      </c>
    </row>
    <row r="6" spans="1:16" s="1" customFormat="1" ht="25.5" customHeight="1" x14ac:dyDescent="0.3">
      <c r="A6" s="60"/>
      <c r="B6" s="64"/>
      <c r="C6" s="23" t="s">
        <v>10</v>
      </c>
      <c r="D6" s="23" t="s">
        <v>11</v>
      </c>
      <c r="E6" s="38" t="s">
        <v>22</v>
      </c>
      <c r="F6" s="35" t="s">
        <v>23</v>
      </c>
      <c r="G6" s="35" t="s">
        <v>22</v>
      </c>
      <c r="H6" s="61"/>
      <c r="I6" s="61"/>
      <c r="J6" s="60"/>
      <c r="K6" s="60"/>
      <c r="L6" s="60"/>
      <c r="M6" s="60"/>
      <c r="N6" s="61"/>
    </row>
    <row r="7" spans="1:16" s="1" customFormat="1" ht="145.19999999999999" x14ac:dyDescent="0.3">
      <c r="A7" s="24">
        <v>1</v>
      </c>
      <c r="B7" s="44" t="s">
        <v>20</v>
      </c>
      <c r="C7" s="25" t="s">
        <v>16</v>
      </c>
      <c r="D7" s="41">
        <v>1</v>
      </c>
      <c r="E7" s="40">
        <v>21900</v>
      </c>
      <c r="F7" s="40">
        <v>21900</v>
      </c>
      <c r="G7" s="43">
        <v>21900</v>
      </c>
      <c r="H7" s="37">
        <f t="shared" ref="H7" si="0">AVERAGE(E7,F7,G7)</f>
        <v>21900</v>
      </c>
      <c r="I7" s="37">
        <f t="shared" ref="I7" si="1">ROUND(H7,2)</f>
        <v>21900</v>
      </c>
      <c r="J7" s="36">
        <v>3</v>
      </c>
      <c r="K7" s="36">
        <f t="shared" ref="K7" si="2">STDEV(E7,F7,G7)</f>
        <v>0</v>
      </c>
      <c r="L7" s="36">
        <f t="shared" ref="L7" si="3">K7/H7*100</f>
        <v>0</v>
      </c>
      <c r="M7" s="16" t="str">
        <f t="shared" ref="M7" si="4">IF(L7&lt;33,"ОДНОРОДНЫЕ","НЕОДНОРОДНЫЕ")</f>
        <v>ОДНОРОДНЫЕ</v>
      </c>
      <c r="N7" s="26">
        <f>D7*I7</f>
        <v>21900</v>
      </c>
      <c r="O7" s="39"/>
      <c r="P7" s="39"/>
    </row>
    <row r="8" spans="1:16" s="1" customFormat="1" ht="16.5" customHeight="1" x14ac:dyDescent="0.3">
      <c r="A8" s="51" t="s">
        <v>17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3"/>
      <c r="N8" s="34">
        <f>SUM(N7:N7)</f>
        <v>21900</v>
      </c>
      <c r="O8" s="39"/>
      <c r="P8" s="39"/>
    </row>
    <row r="9" spans="1:16" s="12" customFormat="1" ht="14.25" customHeight="1" x14ac:dyDescent="0.3">
      <c r="A9" s="13"/>
      <c r="B9" s="9"/>
      <c r="C9" s="9"/>
      <c r="D9" s="9"/>
      <c r="E9" s="9"/>
      <c r="F9" s="9"/>
      <c r="G9" s="9"/>
      <c r="H9" s="11"/>
      <c r="I9" s="11"/>
      <c r="J9" s="9"/>
      <c r="K9" s="10"/>
      <c r="L9" s="3"/>
      <c r="M9" s="3"/>
      <c r="N9" s="7"/>
    </row>
    <row r="10" spans="1:16" s="8" customFormat="1" ht="54" customHeight="1" x14ac:dyDescent="0.3">
      <c r="A10" s="56" t="s">
        <v>13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6" s="1" customFormat="1" ht="30" customHeight="1" x14ac:dyDescent="0.3">
      <c r="A11" s="56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spans="1:16" s="19" customFormat="1" ht="73.5" customHeight="1" x14ac:dyDescent="0.3">
      <c r="A12" s="45" t="s">
        <v>14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</row>
    <row r="13" spans="1:16" s="20" customFormat="1" ht="12.75" customHeight="1" x14ac:dyDescent="0.3">
      <c r="A13" s="47" t="s">
        <v>15</v>
      </c>
      <c r="B13" s="47"/>
      <c r="C13" s="48"/>
      <c r="D13" s="48"/>
      <c r="E13" s="48"/>
      <c r="F13" s="48"/>
      <c r="G13" s="48"/>
      <c r="H13" s="48"/>
      <c r="I13" s="49">
        <f>SUMIF(N8:N8,"&gt;0")</f>
        <v>21900</v>
      </c>
      <c r="J13" s="50"/>
      <c r="K13" s="30" t="s">
        <v>12</v>
      </c>
      <c r="N13" s="31"/>
    </row>
    <row r="14" spans="1:16" s="20" customFormat="1" ht="12.75" customHeight="1" x14ac:dyDescent="0.3">
      <c r="A14" s="17"/>
      <c r="B14" s="17"/>
      <c r="C14" s="18"/>
      <c r="D14" s="18"/>
      <c r="E14" s="18"/>
      <c r="F14" s="18"/>
      <c r="G14" s="18"/>
      <c r="H14" s="18"/>
      <c r="I14" s="32"/>
      <c r="J14" s="33"/>
      <c r="K14" s="30"/>
      <c r="N14" s="31"/>
    </row>
    <row r="15" spans="1:16" s="21" customFormat="1" ht="22.5" customHeight="1" x14ac:dyDescent="0.3">
      <c r="A15" s="55"/>
      <c r="B15" s="55"/>
      <c r="C15" s="55"/>
      <c r="D15" s="55"/>
      <c r="E15" s="55"/>
      <c r="F15" s="27"/>
      <c r="G15" s="27"/>
      <c r="H15" s="28"/>
      <c r="I15" s="29"/>
      <c r="L15" s="22"/>
    </row>
    <row r="16" spans="1:16" ht="7.5" customHeight="1" x14ac:dyDescent="0.3">
      <c r="A16" s="1"/>
      <c r="H16" s="2"/>
      <c r="I16" s="2"/>
      <c r="K16" s="1"/>
      <c r="L16" s="1"/>
      <c r="M16" s="1"/>
      <c r="N16" s="2"/>
    </row>
    <row r="17" spans="1:7" ht="27" customHeight="1" x14ac:dyDescent="0.3">
      <c r="A17" s="54" t="s">
        <v>26</v>
      </c>
      <c r="B17" s="54"/>
      <c r="C17" s="54"/>
      <c r="D17" s="54"/>
      <c r="E17" s="54"/>
      <c r="F17" s="54"/>
      <c r="G17" s="54"/>
    </row>
  </sheetData>
  <mergeCells count="21">
    <mergeCell ref="J1:N1"/>
    <mergeCell ref="K5:K6"/>
    <mergeCell ref="L5:L6"/>
    <mergeCell ref="M5:M6"/>
    <mergeCell ref="N5:N6"/>
    <mergeCell ref="A2:N2"/>
    <mergeCell ref="J5:J6"/>
    <mergeCell ref="A4:B4"/>
    <mergeCell ref="A5:A6"/>
    <mergeCell ref="H5:H6"/>
    <mergeCell ref="I5:I6"/>
    <mergeCell ref="B5:B6"/>
    <mergeCell ref="C5:D5"/>
    <mergeCell ref="A12:N12"/>
    <mergeCell ref="A13:H13"/>
    <mergeCell ref="I13:J13"/>
    <mergeCell ref="A8:M8"/>
    <mergeCell ref="A17:G17"/>
    <mergeCell ref="A15:E15"/>
    <mergeCell ref="A10:N10"/>
    <mergeCell ref="A11:N11"/>
  </mergeCells>
  <phoneticPr fontId="14" type="noConversion"/>
  <conditionalFormatting sqref="M7">
    <cfRule type="containsText" dxfId="5" priority="10" operator="containsText" text="НЕ">
      <formula>NOT(ISERROR(SEARCH("НЕ",M7)))</formula>
    </cfRule>
    <cfRule type="containsText" dxfId="4" priority="11" operator="containsText" text="ОДНОРОДНЫЕ">
      <formula>NOT(ISERROR(SEARCH("ОДНОРОДНЫЕ",M7)))</formula>
    </cfRule>
    <cfRule type="containsText" dxfId="3" priority="12" operator="containsText" text="НЕОДНОРОДНЫЕ">
      <formula>NOT(ISERROR(SEARCH("НЕОДНОРОДНЫЕ",M7)))</formula>
    </cfRule>
  </conditionalFormatting>
  <conditionalFormatting sqref="M7">
    <cfRule type="containsText" dxfId="2" priority="7" operator="containsText" text="НЕОДНОРОДНЫЕ">
      <formula>NOT(ISERROR(SEARCH("НЕОДНОРОДНЫЕ",M7)))</formula>
    </cfRule>
    <cfRule type="containsText" dxfId="1" priority="8" operator="containsText" text="ОДНОРОДНЫЕ">
      <formula>NOT(ISERROR(SEARCH("ОДНОРОДНЫЕ",M7)))</formula>
    </cfRule>
    <cfRule type="containsText" dxfId="0" priority="9" operator="containsText" text="НЕОДНОРОДНЫЕ">
      <formula>NOT(ISERROR(SEARCH("НЕОДНОРОДНЫЕ",M7)))</formula>
    </cfRule>
  </conditionalFormatting>
  <pageMargins left="0.39370078740157483" right="0" top="0.39370078740157483" bottom="0.39370078740157483" header="0.31496062992125984" footer="0.31496062992125984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УФНС России по РБ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0200-03-760</dc:creator>
  <cp:lastModifiedBy>Крутов Олег Станиславович</cp:lastModifiedBy>
  <cp:lastPrinted>2026-08-24T12:44:01Z</cp:lastPrinted>
  <dcterms:created xsi:type="dcterms:W3CDTF">2014-05-27T10:16:35Z</dcterms:created>
  <dcterms:modified xsi:type="dcterms:W3CDTF">2026-08-24T12:44:15Z</dcterms:modified>
</cp:coreProperties>
</file>