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.1\вся сеть фбуз\Buh14 (Матюхина И.И.)\Закупочные ссесии Березка\44 ФЗ\Медицинская мебель\"/>
    </mc:Choice>
  </mc:AlternateContent>
  <bookViews>
    <workbookView xWindow="0" yWindow="0" windowWidth="28800" windowHeight="12225"/>
  </bookViews>
  <sheets>
    <sheet name="НМЦК" sheetId="5" r:id="rId1"/>
  </sheets>
  <calcPr calcId="152511" refMode="R1C1"/>
</workbook>
</file>

<file path=xl/calcChain.xml><?xml version="1.0" encoding="utf-8"?>
<calcChain xmlns="http://schemas.openxmlformats.org/spreadsheetml/2006/main">
  <c r="R10" i="5" l="1"/>
  <c r="Q5" i="5"/>
  <c r="Q6" i="5"/>
  <c r="Q7" i="5"/>
  <c r="Q8" i="5"/>
  <c r="Q4" i="5"/>
  <c r="R4" i="5" s="1"/>
  <c r="R7" i="5" l="1"/>
  <c r="S8" i="5" l="1"/>
  <c r="K8" i="5"/>
  <c r="J8" i="5"/>
  <c r="I8" i="5"/>
  <c r="H8" i="5"/>
  <c r="G8" i="5"/>
  <c r="K7" i="5"/>
  <c r="J7" i="5"/>
  <c r="I7" i="5"/>
  <c r="H7" i="5"/>
  <c r="G7" i="5"/>
  <c r="S7" i="5" l="1"/>
  <c r="R8" i="5"/>
  <c r="R6" i="5" l="1"/>
  <c r="K6" i="5"/>
  <c r="J6" i="5"/>
  <c r="I6" i="5"/>
  <c r="H6" i="5"/>
  <c r="G6" i="5"/>
  <c r="R5" i="5"/>
  <c r="K5" i="5"/>
  <c r="J5" i="5"/>
  <c r="I5" i="5"/>
  <c r="H5" i="5"/>
  <c r="G5" i="5"/>
  <c r="S6" i="5" l="1"/>
  <c r="S5" i="5"/>
  <c r="K4" i="5"/>
  <c r="J4" i="5"/>
  <c r="I4" i="5"/>
  <c r="H4" i="5"/>
  <c r="G4" i="5"/>
  <c r="S4" i="5" l="1"/>
</calcChain>
</file>

<file path=xl/sharedStrings.xml><?xml version="1.0" encoding="utf-8"?>
<sst xmlns="http://schemas.openxmlformats.org/spreadsheetml/2006/main" count="37" uniqueCount="29">
  <si>
    <t>№ п/п</t>
  </si>
  <si>
    <t>Наименования</t>
  </si>
  <si>
    <t>Ед. измер.</t>
  </si>
  <si>
    <t>ЭПИДФОНД</t>
  </si>
  <si>
    <t>ДЕМОГРАФИЯ</t>
  </si>
  <si>
    <t>ПРИНОСЯЩАЯ   ДОХОД    ДЕЯТЕЛЬНОСТЬ</t>
  </si>
  <si>
    <t>выполнение  ГОСУДАРСТВЕННОГО  ЗАДАНИЯ</t>
  </si>
  <si>
    <t>ГЕНЕРАЛЬНАЯ   УБОРКА</t>
  </si>
  <si>
    <t>СТРАНА     ПРОИСХОЖДЕНИЯ ТОВАРА</t>
  </si>
  <si>
    <t>ЛООИ</t>
  </si>
  <si>
    <t>Вирусологич.лаб</t>
  </si>
  <si>
    <t>Количество</t>
  </si>
  <si>
    <t xml:space="preserve">Метод определения и 
обоснования цены
</t>
  </si>
  <si>
    <t>Цена услуги за ед. в соответствии с источниками информации, руб.</t>
  </si>
  <si>
    <t>Средняя цена услуги за ед. в соответствии с источниками информации, руб.</t>
  </si>
  <si>
    <t>Расчетная цена заказчика, руб</t>
  </si>
  <si>
    <t>Коэффициент вариации V, %</t>
  </si>
  <si>
    <t>Значение коэффициента вариации не превышает 33%, совокупность ценовых значений является однородной.</t>
  </si>
  <si>
    <t>Метод сопоставимых рыночных цен (анализа рынка) (п. 1 ч. 1 статьи 22 Федерального закона № 44-ФЗ от 05.04.2013г.)</t>
  </si>
  <si>
    <t>ОКПД2</t>
  </si>
  <si>
    <t>шт.</t>
  </si>
  <si>
    <t>Обоснование начальной ( максимальной) цены на право заключить контракт на поставку медицинской мебели для нужд ФБУЗ «Центр гигиены и эпидемиологии в Ставропольском крае»</t>
  </si>
  <si>
    <t>32.50.30.110</t>
  </si>
  <si>
    <t>Стол передвижной металлический СММП-08-Я-ФП-02-1</t>
  </si>
  <si>
    <t>Столик для забора крови МД SM N</t>
  </si>
  <si>
    <t>Столик процедурный 2-х полочный СПп-01-МСК полки стекло (МСК-501-01М)</t>
  </si>
  <si>
    <t>Шкаф медицинский для хранения медикаментов МД 2 1670/SG</t>
  </si>
  <si>
    <t>Ширма медицинская трехсекционная на колесах</t>
  </si>
  <si>
    <t>Начальная ( максимальная) цена контракта составляет: 66570,57 (Шестьдесят шесть тысяч пятьсот семьдесят рублей) руб. 66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</si>
</sst>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0.000"/>
    <numFmt numFmtId="165" formatCode="#,##0.00_ ;\-#,##0.00\ 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Arial Narrow"/>
      <family val="2"/>
      <charset val="204"/>
    </font>
    <font>
      <sz val="10"/>
      <name val="Arial Cyr"/>
      <charset val="204"/>
    </font>
    <font>
      <b/>
      <sz val="11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 Narrow"/>
      <family val="2"/>
      <charset val="204"/>
    </font>
    <font>
      <sz val="12"/>
      <name val="Arial Narrow"/>
      <family val="2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Arial Narrow"/>
      <family val="2"/>
      <charset val="204"/>
    </font>
    <font>
      <sz val="11"/>
      <color rgb="FF000000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4" fillId="0" borderId="0" applyFont="0" applyFill="0" applyBorder="0" applyAlignment="0" applyProtection="0"/>
  </cellStyleXfs>
  <cellXfs count="32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ill="1"/>
    <xf numFmtId="164" fontId="2" fillId="0" borderId="1" xfId="1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3" fontId="0" fillId="0" borderId="1" xfId="2" applyFont="1" applyBorder="1" applyAlignment="1">
      <alignment horizontal="center" vertical="center"/>
    </xf>
    <xf numFmtId="43" fontId="0" fillId="0" borderId="0" xfId="0" applyNumberFormat="1"/>
    <xf numFmtId="43" fontId="0" fillId="0" borderId="0" xfId="2" applyFont="1"/>
    <xf numFmtId="1" fontId="6" fillId="0" borderId="1" xfId="0" applyNumberFormat="1" applyFont="1" applyFill="1" applyBorder="1" applyAlignment="1">
      <alignment horizontal="center" vertical="center" wrapText="1"/>
    </xf>
    <xf numFmtId="43" fontId="0" fillId="0" borderId="1" xfId="0" applyNumberFormat="1" applyBorder="1" applyAlignment="1">
      <alignment horizontal="center" vertical="center"/>
    </xf>
    <xf numFmtId="43" fontId="0" fillId="0" borderId="1" xfId="2" applyNumberFormat="1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9" fillId="0" borderId="0" xfId="0" applyFont="1" applyFill="1"/>
    <xf numFmtId="165" fontId="0" fillId="0" borderId="1" xfId="2" applyNumberFormat="1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1" fontId="6" fillId="0" borderId="3" xfId="0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65" fontId="10" fillId="0" borderId="0" xfId="0" applyNumberFormat="1" applyFont="1" applyAlignment="1">
      <alignment horizontal="center"/>
    </xf>
    <xf numFmtId="0" fontId="12" fillId="0" borderId="1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"/>
  <sheetViews>
    <sheetView tabSelected="1" topLeftCell="A7" zoomScale="89" zoomScaleNormal="89" workbookViewId="0">
      <selection activeCell="O23" sqref="O23"/>
    </sheetView>
  </sheetViews>
  <sheetFormatPr defaultRowHeight="15" x14ac:dyDescent="0.25"/>
  <cols>
    <col min="1" max="1" width="5.140625" customWidth="1"/>
    <col min="2" max="2" width="31.140625" customWidth="1"/>
    <col min="3" max="3" width="11.5703125" customWidth="1"/>
    <col min="4" max="5" width="9.140625" hidden="1" customWidth="1"/>
    <col min="6" max="6" width="12.7109375" style="4" customWidth="1"/>
    <col min="7" max="7" width="9.28515625" hidden="1" customWidth="1"/>
    <col min="8" max="9" width="9.140625" hidden="1" customWidth="1"/>
    <col min="10" max="10" width="12.28515625" hidden="1" customWidth="1"/>
    <col min="11" max="11" width="13.28515625" hidden="1" customWidth="1"/>
    <col min="12" max="12" width="9.140625" hidden="1" customWidth="1"/>
    <col min="13" max="13" width="25.5703125" customWidth="1"/>
    <col min="14" max="14" width="17.7109375" customWidth="1"/>
    <col min="15" max="16" width="22.28515625" customWidth="1"/>
    <col min="17" max="17" width="19.42578125" customWidth="1"/>
    <col min="18" max="18" width="15.7109375" customWidth="1"/>
    <col min="19" max="19" width="17.85546875" customWidth="1"/>
    <col min="20" max="20" width="16.28515625" customWidth="1"/>
    <col min="21" max="21" width="14.85546875" customWidth="1"/>
    <col min="22" max="22" width="16.7109375" customWidth="1"/>
  </cols>
  <sheetData>
    <row r="1" spans="1:25" ht="62.25" customHeight="1" x14ac:dyDescent="0.3">
      <c r="B1" s="27" t="s">
        <v>21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spans="1:25" x14ac:dyDescent="0.25">
      <c r="C2" t="s">
        <v>19</v>
      </c>
      <c r="F2" s="4" t="s">
        <v>22</v>
      </c>
    </row>
    <row r="3" spans="1:25" ht="138.75" customHeight="1" x14ac:dyDescent="0.25">
      <c r="A3" s="1" t="s">
        <v>0</v>
      </c>
      <c r="B3" s="13" t="s">
        <v>1</v>
      </c>
      <c r="C3" s="1" t="s">
        <v>2</v>
      </c>
      <c r="D3" s="1" t="s">
        <v>10</v>
      </c>
      <c r="E3" s="1" t="s">
        <v>9</v>
      </c>
      <c r="F3" s="1" t="s">
        <v>11</v>
      </c>
      <c r="G3" s="1" t="s">
        <v>6</v>
      </c>
      <c r="H3" s="1" t="s">
        <v>4</v>
      </c>
      <c r="I3" s="1" t="s">
        <v>7</v>
      </c>
      <c r="J3" s="1" t="s">
        <v>5</v>
      </c>
      <c r="K3" s="2" t="s">
        <v>3</v>
      </c>
      <c r="L3" s="2" t="s">
        <v>8</v>
      </c>
      <c r="M3" s="2" t="s">
        <v>12</v>
      </c>
      <c r="N3" s="28" t="s">
        <v>13</v>
      </c>
      <c r="O3" s="29"/>
      <c r="P3" s="30"/>
      <c r="Q3" s="2" t="s">
        <v>14</v>
      </c>
      <c r="R3" s="2" t="s">
        <v>15</v>
      </c>
      <c r="S3" s="2" t="s">
        <v>16</v>
      </c>
    </row>
    <row r="4" spans="1:25" ht="83.1" customHeight="1" x14ac:dyDescent="0.25">
      <c r="A4" s="1">
        <v>1</v>
      </c>
      <c r="B4" s="24" t="s">
        <v>23</v>
      </c>
      <c r="C4" s="10" t="s">
        <v>20</v>
      </c>
      <c r="D4" s="5">
        <v>10</v>
      </c>
      <c r="E4" s="5"/>
      <c r="F4" s="3">
        <v>1</v>
      </c>
      <c r="G4" s="6" t="e">
        <f>#REF!+#REF!</f>
        <v>#REF!</v>
      </c>
      <c r="H4" s="6" t="e">
        <f>#REF!+#REF!</f>
        <v>#REF!</v>
      </c>
      <c r="I4" s="6" t="e">
        <f>#REF!+#REF!</f>
        <v>#REF!</v>
      </c>
      <c r="J4" s="6" t="e">
        <f>#REF!+#REF!</f>
        <v>#REF!</v>
      </c>
      <c r="K4" s="6" t="e">
        <f>#REF!+#REF!</f>
        <v>#REF!</v>
      </c>
      <c r="L4" s="6"/>
      <c r="M4" s="3" t="s">
        <v>18</v>
      </c>
      <c r="N4" s="7">
        <v>16000</v>
      </c>
      <c r="O4" s="7">
        <v>17120</v>
      </c>
      <c r="P4" s="7">
        <v>17440</v>
      </c>
      <c r="Q4" s="12">
        <f>(N4+O4+P4)/3</f>
        <v>16853.333333333332</v>
      </c>
      <c r="R4" s="17">
        <f>F4*Q4</f>
        <v>16853.333333333332</v>
      </c>
      <c r="S4" s="11">
        <f>STDEV(N4:O4)/AVERAGE(Q4)*100</f>
        <v>4.6991273433283229</v>
      </c>
      <c r="T4" s="8"/>
      <c r="U4" s="9"/>
      <c r="V4" s="9"/>
      <c r="Y4" s="9"/>
    </row>
    <row r="5" spans="1:25" ht="83.1" customHeight="1" x14ac:dyDescent="0.25">
      <c r="A5" s="19">
        <v>2</v>
      </c>
      <c r="B5" s="23" t="s">
        <v>24</v>
      </c>
      <c r="C5" s="20" t="s">
        <v>20</v>
      </c>
      <c r="D5" s="5">
        <v>10</v>
      </c>
      <c r="E5" s="5"/>
      <c r="F5" s="3">
        <v>1</v>
      </c>
      <c r="G5" s="6" t="e">
        <f>#REF!+#REF!</f>
        <v>#REF!</v>
      </c>
      <c r="H5" s="6" t="e">
        <f>#REF!+#REF!</f>
        <v>#REF!</v>
      </c>
      <c r="I5" s="6" t="e">
        <f>#REF!+#REF!</f>
        <v>#REF!</v>
      </c>
      <c r="J5" s="6" t="e">
        <f>#REF!+#REF!</f>
        <v>#REF!</v>
      </c>
      <c r="K5" s="6" t="e">
        <f>#REF!+#REF!</f>
        <v>#REF!</v>
      </c>
      <c r="L5" s="6"/>
      <c r="M5" s="3" t="s">
        <v>18</v>
      </c>
      <c r="N5" s="7">
        <v>6700</v>
      </c>
      <c r="O5" s="7">
        <v>7169</v>
      </c>
      <c r="P5" s="7">
        <v>7303</v>
      </c>
      <c r="Q5" s="12">
        <f t="shared" ref="Q5:Q8" si="0">(N5+O5+P5)/3</f>
        <v>7057.333333333333</v>
      </c>
      <c r="R5" s="17">
        <f>F5*Q5</f>
        <v>7057.333333333333</v>
      </c>
      <c r="S5" s="11">
        <f>STDEV(N5:O5)/AVERAGE(Q5)*100</f>
        <v>4.699127343328322</v>
      </c>
      <c r="V5" s="8"/>
    </row>
    <row r="6" spans="1:25" s="4" customFormat="1" ht="83.1" customHeight="1" x14ac:dyDescent="0.25">
      <c r="A6" s="18">
        <v>3</v>
      </c>
      <c r="B6" s="31" t="s">
        <v>25</v>
      </c>
      <c r="C6" s="10" t="s">
        <v>20</v>
      </c>
      <c r="D6" s="5">
        <v>10</v>
      </c>
      <c r="E6" s="5"/>
      <c r="F6" s="3">
        <v>1</v>
      </c>
      <c r="G6" s="6" t="e">
        <f>#REF!+#REF!</f>
        <v>#REF!</v>
      </c>
      <c r="H6" s="6" t="e">
        <f>#REF!+#REF!</f>
        <v>#REF!</v>
      </c>
      <c r="I6" s="6" t="e">
        <f>#REF!+#REF!</f>
        <v>#REF!</v>
      </c>
      <c r="J6" s="6" t="e">
        <f>#REF!+#REF!</f>
        <v>#REF!</v>
      </c>
      <c r="K6" s="6" t="e">
        <f>#REF!+#REF!</f>
        <v>#REF!</v>
      </c>
      <c r="L6" s="6"/>
      <c r="M6" s="3" t="s">
        <v>18</v>
      </c>
      <c r="N6" s="7">
        <v>7000</v>
      </c>
      <c r="O6" s="7">
        <v>7490</v>
      </c>
      <c r="P6" s="7">
        <v>7630</v>
      </c>
      <c r="Q6" s="12">
        <f t="shared" si="0"/>
        <v>7373.333333333333</v>
      </c>
      <c r="R6" s="17">
        <f>F6*Q6</f>
        <v>7373.333333333333</v>
      </c>
      <c r="S6" s="11">
        <f>STDEV(N6:O6)/AVERAGE(Q6)*100</f>
        <v>4.699127343328322</v>
      </c>
    </row>
    <row r="7" spans="1:25" ht="82.5" x14ac:dyDescent="0.25">
      <c r="A7" s="21">
        <v>4</v>
      </c>
      <c r="B7" s="25" t="s">
        <v>27</v>
      </c>
      <c r="C7" s="10" t="s">
        <v>20</v>
      </c>
      <c r="D7" s="5">
        <v>10</v>
      </c>
      <c r="E7" s="5"/>
      <c r="F7" s="3">
        <v>1</v>
      </c>
      <c r="G7" s="6" t="e">
        <f>#REF!+#REF!</f>
        <v>#REF!</v>
      </c>
      <c r="H7" s="6" t="e">
        <f>#REF!+#REF!</f>
        <v>#REF!</v>
      </c>
      <c r="I7" s="6" t="e">
        <f>#REF!+#REF!</f>
        <v>#REF!</v>
      </c>
      <c r="J7" s="6" t="e">
        <f>#REF!+#REF!</f>
        <v>#REF!</v>
      </c>
      <c r="K7" s="6" t="e">
        <f>#REF!+#REF!</f>
        <v>#REF!</v>
      </c>
      <c r="L7" s="6"/>
      <c r="M7" s="3" t="s">
        <v>18</v>
      </c>
      <c r="N7" s="7">
        <v>13700</v>
      </c>
      <c r="O7" s="7">
        <v>14659</v>
      </c>
      <c r="P7" s="7">
        <v>14933</v>
      </c>
      <c r="Q7" s="12">
        <f t="shared" si="0"/>
        <v>14430.666666666666</v>
      </c>
      <c r="R7" s="17">
        <f>F7*Q7</f>
        <v>14430.666666666666</v>
      </c>
      <c r="S7" s="11">
        <f>STDEV(N7:O7)/AVERAGE(Q7)*100</f>
        <v>4.699127343328322</v>
      </c>
    </row>
    <row r="8" spans="1:25" ht="82.5" x14ac:dyDescent="0.25">
      <c r="A8" s="21">
        <v>5</v>
      </c>
      <c r="B8" s="26" t="s">
        <v>26</v>
      </c>
      <c r="C8" s="10" t="s">
        <v>20</v>
      </c>
      <c r="D8" s="5">
        <v>10</v>
      </c>
      <c r="E8" s="5"/>
      <c r="F8" s="3">
        <v>1</v>
      </c>
      <c r="G8" s="6" t="e">
        <f>#REF!+#REF!</f>
        <v>#REF!</v>
      </c>
      <c r="H8" s="6" t="e">
        <f>#REF!+#REF!</f>
        <v>#REF!</v>
      </c>
      <c r="I8" s="6" t="e">
        <f>#REF!+#REF!</f>
        <v>#REF!</v>
      </c>
      <c r="J8" s="6" t="e">
        <f>#REF!+#REF!</f>
        <v>#REF!</v>
      </c>
      <c r="K8" s="6" t="e">
        <f>#REF!+#REF!</f>
        <v>#REF!</v>
      </c>
      <c r="L8" s="6"/>
      <c r="M8" s="3" t="s">
        <v>18</v>
      </c>
      <c r="N8" s="7">
        <v>19800</v>
      </c>
      <c r="O8" s="7">
        <v>21186</v>
      </c>
      <c r="P8" s="7">
        <v>21582</v>
      </c>
      <c r="Q8" s="12">
        <f t="shared" si="0"/>
        <v>20856</v>
      </c>
      <c r="R8" s="17">
        <f>F8*Q8</f>
        <v>20856</v>
      </c>
      <c r="S8" s="11">
        <f>STDEV(N8:O8)/AVERAGE(Q8)*100</f>
        <v>4.699127343328322</v>
      </c>
    </row>
    <row r="10" spans="1:25" ht="15.75" x14ac:dyDescent="0.25">
      <c r="B10" s="14"/>
      <c r="C10" s="14"/>
      <c r="D10" s="14"/>
      <c r="E10" s="14"/>
      <c r="F10" s="14"/>
      <c r="G10" s="14"/>
      <c r="H10" s="15"/>
      <c r="I10" s="16"/>
      <c r="M10" s="4"/>
      <c r="N10" s="4"/>
      <c r="O10" s="4"/>
      <c r="P10" s="4"/>
      <c r="R10" s="22">
        <f>SUM(R4:R9)-0.01</f>
        <v>66570.656666666662</v>
      </c>
    </row>
    <row r="11" spans="1:25" ht="15.75" x14ac:dyDescent="0.25">
      <c r="B11" s="14"/>
      <c r="C11" s="14"/>
      <c r="D11" s="14"/>
      <c r="E11" s="14"/>
      <c r="F11" s="14"/>
      <c r="G11" s="14"/>
      <c r="H11" s="15"/>
      <c r="I11" s="16"/>
      <c r="M11" s="4"/>
      <c r="N11" s="4"/>
      <c r="O11" s="4"/>
      <c r="P11" s="4"/>
    </row>
    <row r="12" spans="1:25" ht="15.75" x14ac:dyDescent="0.25">
      <c r="B12" s="14"/>
      <c r="C12" s="14"/>
      <c r="D12" s="14"/>
      <c r="E12" s="14"/>
      <c r="F12" s="14"/>
      <c r="G12" s="14"/>
      <c r="H12" s="15"/>
      <c r="I12" s="16"/>
      <c r="M12" s="4"/>
      <c r="N12" s="4"/>
      <c r="O12" s="4"/>
      <c r="P12" s="4"/>
    </row>
    <row r="15" spans="1:25" ht="15.75" x14ac:dyDescent="0.25">
      <c r="B15" s="14" t="s">
        <v>28</v>
      </c>
      <c r="C15" s="14"/>
      <c r="D15" s="14"/>
      <c r="E15" s="14"/>
      <c r="F15" s="14"/>
      <c r="G15" s="14"/>
      <c r="H15" s="15"/>
      <c r="I15" s="16"/>
      <c r="M15" s="4"/>
      <c r="N15" s="4"/>
      <c r="O15" s="4"/>
      <c r="P15" s="4"/>
    </row>
    <row r="16" spans="1:25" ht="15.75" x14ac:dyDescent="0.25">
      <c r="B16" s="14"/>
      <c r="C16" s="14"/>
      <c r="D16" s="14"/>
      <c r="E16" s="14"/>
      <c r="F16" s="14"/>
      <c r="G16" s="14"/>
      <c r="H16" s="15"/>
      <c r="I16" s="16"/>
      <c r="M16" s="4"/>
      <c r="N16" s="4"/>
      <c r="O16" s="4"/>
      <c r="P16" s="4"/>
    </row>
    <row r="17" spans="2:16" ht="15.75" x14ac:dyDescent="0.25">
      <c r="B17" s="14" t="s">
        <v>17</v>
      </c>
      <c r="C17" s="14"/>
      <c r="D17" s="14"/>
      <c r="E17" s="14"/>
      <c r="F17" s="14"/>
      <c r="G17" s="14"/>
      <c r="H17" s="15"/>
      <c r="I17" s="16"/>
      <c r="M17" s="4"/>
      <c r="N17" s="4"/>
      <c r="O17" s="4"/>
      <c r="P17" s="4"/>
    </row>
  </sheetData>
  <mergeCells count="2">
    <mergeCell ref="B1:S1"/>
    <mergeCell ref="N3:P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Шелкунова И.Н.</cp:lastModifiedBy>
  <dcterms:created xsi:type="dcterms:W3CDTF">2023-01-25T09:55:56Z</dcterms:created>
  <dcterms:modified xsi:type="dcterms:W3CDTF">2026-06-03T06:38:25Z</dcterms:modified>
</cp:coreProperties>
</file>