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 tabRatio="59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K19" i="1" l="1"/>
  <c r="K13" i="1"/>
  <c r="I16" i="1"/>
  <c r="J16" i="1" s="1"/>
  <c r="H16" i="1"/>
  <c r="K16" i="1" s="1"/>
  <c r="F30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2" i="2"/>
  <c r="C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9" i="1" l="1"/>
  <c r="H13" i="1" l="1"/>
  <c r="I13" i="1" l="1"/>
  <c r="J13" i="1" s="1"/>
  <c r="E2" i="2" l="1"/>
  <c r="E30" i="2" s="1"/>
</calcChain>
</file>

<file path=xl/sharedStrings.xml><?xml version="1.0" encoding="utf-8"?>
<sst xmlns="http://schemas.openxmlformats.org/spreadsheetml/2006/main" count="44" uniqueCount="39">
  <si>
    <t>Ед. изм.</t>
  </si>
  <si>
    <t>Кол-во</t>
  </si>
  <si>
    <t>Среднее квадратичное отклонение</t>
  </si>
  <si>
    <t>ВСЕГО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</si>
  <si>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</si>
  <si>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</si>
  <si>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</si>
  <si>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ОБОСНОВАНИЕ НАЧАЛЬНОЙ (МАКСИМАЛЬНОЙ) ЦЕНЫ КОНТРАКТА</t>
  </si>
  <si>
    <t>Контрактный управляющий:</t>
  </si>
  <si>
    <t>Наименование товара (работы, услуги)</t>
  </si>
  <si>
    <t>Дата подготовки обоснования НМЦК:</t>
  </si>
  <si>
    <t>№
п/п</t>
  </si>
  <si>
    <t>Источники информации о цене (руб./ед.изм.)</t>
  </si>
  <si>
    <t>Однородность совокупности значений выявленных цен, используемых в расчете НМЦК**</t>
  </si>
  <si>
    <r>
      <t xml:space="preserve">Средняя арифметическая за единицу </t>
    </r>
    <r>
      <rPr>
        <sz val="10"/>
        <color theme="1"/>
        <rFont val="Calibri"/>
        <family val="2"/>
        <charset val="204"/>
      </rPr>
      <t>&lt;</t>
    </r>
    <r>
      <rPr>
        <i/>
        <sz val="10"/>
        <color theme="1"/>
        <rFont val="Calibri"/>
        <family val="2"/>
        <charset val="204"/>
      </rPr>
      <t>ц</t>
    </r>
    <r>
      <rPr>
        <sz val="10"/>
        <color theme="1"/>
        <rFont val="Calibri"/>
        <family val="2"/>
        <charset val="204"/>
      </rPr>
      <t>˃</t>
    </r>
  </si>
  <si>
    <t>Способ определения поставщика (подрядчика, исполнителя)</t>
  </si>
  <si>
    <t>Коэффициент вариации цен V (%)*</t>
  </si>
  <si>
    <t>НМЦК, определенная методом сопоставимых рыночных цен (анализа рынка) (руб.)</t>
  </si>
  <si>
    <t>*коэффициент вариации менее 33 %, совокупность цен принимается однородной</t>
  </si>
  <si>
    <t>Закупка у единственного поставщика (подрядчика, исполнителя) в соответсвии с п.4 ч.1 ст.93 Федерального закона от 05.04.2013 № 44-ФЗ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</si>
  <si>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№ 24-01-10/37713</t>
  </si>
  <si>
    <t>Главный специалист-эксперт ОАиФО</t>
  </si>
  <si>
    <t>___________________________  /В.В. Сапчук/</t>
  </si>
  <si>
    <t>Количество</t>
  </si>
  <si>
    <t>Цена за единицу</t>
  </si>
  <si>
    <t>Всего</t>
  </si>
  <si>
    <t>ОКПД 2</t>
  </si>
  <si>
    <t>Оказание услуг по обучению работодателей и работников вопросам охраны труда</t>
  </si>
  <si>
    <t>Срок оказания услуг: с даты заключения Контракта и по «31» августа 2026 года
Место оказания услуг: обучение проводится с применением дистанционных образовательных технологий (под дистанционными образовательными технологиями понимаются образовательные технологии, реализуемые с применением информационно-телекоммуникационных сетей при опосредованном (на расстоянии) взаимодействии обучающихся и педагогических работников).
Описание объекта закупки: в соответствии с проектом государственного контракта</t>
  </si>
  <si>
    <t>Расчет начальной (максимальной) цены контракта произведен в соответствии с Приказом Минэкономразвития России от 02.10.2013 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поставщиком)".
При расчете начальной (максимальной) цены контракта использовался метод сопоставимых рыночных цен (анализа рынка), так как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</si>
  <si>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«Общие вопросы охраны труда и функционирования системы управления охраной труда (Программа А)»</t>
  </si>
  <si>
    <t>85.42.19.900</t>
  </si>
  <si>
    <t>Чел</t>
  </si>
  <si>
    <t>«Оказание первой помощи пострадавшим»</t>
  </si>
  <si>
    <t>3</t>
  </si>
  <si>
    <t>вх. № 16160/72 от 17.08.2026</t>
  </si>
  <si>
    <t>вх. № 16162/72 от 17.08.2026</t>
  </si>
  <si>
    <t>вх. № 16173/72 от 17.08.2026</t>
  </si>
  <si>
    <t>Таким образом: НМЦК = 9000,00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</si>
</sst>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7" fillId="2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2" borderId="0" xfId="2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left" vertical="top" wrapText="1"/>
    </xf>
    <xf numFmtId="2" fontId="1" fillId="0" borderId="7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Хороший" xfId="2" builtinId="26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914400</xdr:colOff>
      <xdr:row>11</xdr:row>
      <xdr:rowOff>428625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229350" y="481012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104775</xdr:colOff>
      <xdr:row>11</xdr:row>
      <xdr:rowOff>476250</xdr:rowOff>
    </xdr:from>
    <xdr:ext cx="90487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81875" y="4857750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9</xdr:col>
      <xdr:colOff>962025</xdr:colOff>
      <xdr:row>11</xdr:row>
      <xdr:rowOff>428625</xdr:rowOff>
    </xdr:from>
    <xdr:ext cx="1504950" cy="3632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8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239125" y="4810125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Normal="100" zoomScalePageLayoutView="110" workbookViewId="0">
      <selection activeCell="A24" sqref="A24"/>
    </sheetView>
  </sheetViews>
  <sheetFormatPr defaultColWidth="9.140625" defaultRowHeight="12.75" x14ac:dyDescent="0.25"/>
  <cols>
    <col min="1" max="1" width="4.140625" style="1" customWidth="1"/>
    <col min="2" max="2" width="16.28515625" style="1" customWidth="1"/>
    <col min="3" max="3" width="14.140625" style="1" bestFit="1" customWidth="1"/>
    <col min="4" max="4" width="7.140625" style="1" customWidth="1"/>
    <col min="5" max="5" width="7.28515625" style="1" customWidth="1"/>
    <col min="6" max="6" width="19.7109375" style="1" customWidth="1"/>
    <col min="7" max="7" width="10.42578125" style="1" customWidth="1"/>
    <col min="8" max="10" width="14.7109375" style="1" customWidth="1"/>
    <col min="11" max="11" width="21.28515625" style="2" customWidth="1"/>
    <col min="12" max="12" width="9.140625" style="2" customWidth="1"/>
    <col min="13" max="13" width="11.5703125" style="2" customWidth="1"/>
    <col min="14" max="19" width="9.140625" style="2"/>
    <col min="20" max="16384" width="9.140625" style="1"/>
  </cols>
  <sheetData>
    <row r="1" spans="1:15" ht="13.5" customHeight="1" x14ac:dyDescent="0.2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5" s="5" customFormat="1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2"/>
      <c r="M2" s="2"/>
      <c r="N2" s="2"/>
      <c r="O2" s="2"/>
    </row>
    <row r="3" spans="1:15" s="5" customFormat="1" ht="18.75" customHeight="1" x14ac:dyDescent="0.25">
      <c r="A3" s="37" t="s">
        <v>4</v>
      </c>
      <c r="B3" s="37"/>
      <c r="C3" s="37"/>
      <c r="D3" s="37" t="s">
        <v>27</v>
      </c>
      <c r="E3" s="37"/>
      <c r="F3" s="37"/>
      <c r="G3" s="37"/>
      <c r="H3" s="37"/>
      <c r="I3" s="37"/>
      <c r="J3" s="37"/>
      <c r="K3" s="37"/>
      <c r="L3" s="2"/>
      <c r="M3" s="2"/>
      <c r="N3" s="2"/>
      <c r="O3" s="2"/>
    </row>
    <row r="4" spans="1:15" s="5" customFormat="1" ht="68.25" customHeight="1" x14ac:dyDescent="0.25">
      <c r="A4" s="37" t="s">
        <v>5</v>
      </c>
      <c r="B4" s="37"/>
      <c r="C4" s="37"/>
      <c r="D4" s="37" t="s">
        <v>28</v>
      </c>
      <c r="E4" s="37"/>
      <c r="F4" s="37"/>
      <c r="G4" s="37"/>
      <c r="H4" s="37"/>
      <c r="I4" s="37"/>
      <c r="J4" s="37"/>
      <c r="K4" s="37"/>
      <c r="L4" s="2"/>
      <c r="M4" s="2"/>
      <c r="N4" s="2"/>
      <c r="O4" s="2"/>
    </row>
    <row r="5" spans="1:15" s="5" customFormat="1" ht="29.25" customHeight="1" x14ac:dyDescent="0.25">
      <c r="A5" s="37" t="s">
        <v>15</v>
      </c>
      <c r="B5" s="37"/>
      <c r="C5" s="37"/>
      <c r="D5" s="37" t="s">
        <v>19</v>
      </c>
      <c r="E5" s="37"/>
      <c r="F5" s="37"/>
      <c r="G5" s="37"/>
      <c r="H5" s="37"/>
      <c r="I5" s="37"/>
      <c r="J5" s="37"/>
      <c r="K5" s="37"/>
      <c r="L5" s="2"/>
      <c r="M5" s="2"/>
      <c r="N5" s="2"/>
      <c r="O5" s="2"/>
    </row>
    <row r="6" spans="1:15" s="5" customFormat="1" ht="108" customHeight="1" x14ac:dyDescent="0.25">
      <c r="A6" s="37" t="s">
        <v>6</v>
      </c>
      <c r="B6" s="37"/>
      <c r="C6" s="37"/>
      <c r="D6" s="37" t="s">
        <v>29</v>
      </c>
      <c r="E6" s="37"/>
      <c r="F6" s="37"/>
      <c r="G6" s="37"/>
      <c r="H6" s="37"/>
      <c r="I6" s="37"/>
      <c r="J6" s="37"/>
      <c r="K6" s="37"/>
      <c r="L6" s="2"/>
      <c r="M6" s="2"/>
      <c r="N6" s="2"/>
      <c r="O6" s="2"/>
    </row>
    <row r="7" spans="1:15" s="5" customFormat="1" x14ac:dyDescent="0.25">
      <c r="A7" s="37" t="s">
        <v>10</v>
      </c>
      <c r="B7" s="37"/>
      <c r="C7" s="37"/>
      <c r="D7" s="50">
        <v>46251</v>
      </c>
      <c r="E7" s="50"/>
      <c r="F7" s="50"/>
      <c r="G7" s="50"/>
      <c r="H7" s="50"/>
      <c r="I7" s="50"/>
      <c r="J7" s="50"/>
      <c r="K7" s="50"/>
      <c r="L7" s="2"/>
      <c r="M7" s="2"/>
      <c r="N7" s="2"/>
      <c r="O7" s="2"/>
    </row>
    <row r="8" spans="1:15" s="5" customFormat="1" x14ac:dyDescent="0.25">
      <c r="A8" s="19"/>
      <c r="B8" s="19"/>
      <c r="C8" s="19"/>
      <c r="D8" s="21"/>
      <c r="E8" s="21"/>
      <c r="F8" s="21"/>
      <c r="G8" s="21"/>
      <c r="H8" s="21"/>
      <c r="I8" s="21"/>
      <c r="J8" s="21"/>
      <c r="K8" s="21"/>
      <c r="L8" s="2"/>
      <c r="M8" s="2"/>
      <c r="N8" s="2"/>
      <c r="O8" s="2"/>
    </row>
    <row r="9" spans="1:15" s="5" customFormat="1" x14ac:dyDescent="0.25">
      <c r="A9" s="22"/>
      <c r="B9" s="19"/>
      <c r="C9" s="19"/>
      <c r="D9" s="21"/>
      <c r="E9" s="21"/>
      <c r="F9" s="21"/>
      <c r="G9" s="21"/>
      <c r="H9" s="21"/>
      <c r="I9" s="21"/>
      <c r="J9" s="21"/>
      <c r="K9" s="21"/>
      <c r="L9" s="2"/>
      <c r="M9" s="2"/>
      <c r="N9" s="2"/>
      <c r="O9" s="2"/>
    </row>
    <row r="10" spans="1:15" s="5" customFormat="1" x14ac:dyDescent="0.25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2"/>
      <c r="M10" s="2"/>
      <c r="N10" s="2"/>
      <c r="O10" s="2"/>
    </row>
    <row r="11" spans="1:15" s="5" customFormat="1" ht="27.75" customHeight="1" x14ac:dyDescent="0.25">
      <c r="A11" s="41" t="s">
        <v>11</v>
      </c>
      <c r="B11" s="41" t="s">
        <v>9</v>
      </c>
      <c r="C11" s="41" t="s">
        <v>26</v>
      </c>
      <c r="D11" s="41" t="s">
        <v>0</v>
      </c>
      <c r="E11" s="41" t="s">
        <v>1</v>
      </c>
      <c r="F11" s="44" t="s">
        <v>12</v>
      </c>
      <c r="G11" s="45"/>
      <c r="H11" s="43" t="s">
        <v>13</v>
      </c>
      <c r="I11" s="43"/>
      <c r="J11" s="43"/>
      <c r="K11" s="43" t="s">
        <v>17</v>
      </c>
      <c r="L11" s="2"/>
      <c r="M11" s="2"/>
      <c r="N11" s="2"/>
      <c r="O11" s="2"/>
    </row>
    <row r="12" spans="1:15" s="5" customFormat="1" ht="63.75" customHeight="1" x14ac:dyDescent="0.25">
      <c r="A12" s="42"/>
      <c r="B12" s="42"/>
      <c r="C12" s="42"/>
      <c r="D12" s="42"/>
      <c r="E12" s="42"/>
      <c r="F12" s="46"/>
      <c r="G12" s="47"/>
      <c r="H12" s="13" t="s">
        <v>14</v>
      </c>
      <c r="I12" s="13" t="s">
        <v>2</v>
      </c>
      <c r="J12" s="13" t="s">
        <v>16</v>
      </c>
      <c r="K12" s="48"/>
      <c r="L12" s="2"/>
      <c r="M12" s="2"/>
      <c r="N12" s="2"/>
      <c r="O12" s="2"/>
    </row>
    <row r="13" spans="1:15" s="5" customFormat="1" ht="25.5" customHeight="1" x14ac:dyDescent="0.25">
      <c r="A13" s="41">
        <v>1</v>
      </c>
      <c r="B13" s="41" t="s">
        <v>30</v>
      </c>
      <c r="C13" s="41" t="s">
        <v>31</v>
      </c>
      <c r="D13" s="41" t="s">
        <v>32</v>
      </c>
      <c r="E13" s="41">
        <v>3</v>
      </c>
      <c r="F13" s="24" t="s">
        <v>35</v>
      </c>
      <c r="G13" s="23">
        <v>1500</v>
      </c>
      <c r="H13" s="39">
        <f>ROUND(AVERAGE(G13:G15),2)</f>
        <v>1600</v>
      </c>
      <c r="I13" s="38">
        <f>STDEV(G13:G15)</f>
        <v>100</v>
      </c>
      <c r="J13" s="38">
        <f>I13/H13*100</f>
        <v>6.25</v>
      </c>
      <c r="K13" s="38">
        <f>ROUND(E13*H13,2)</f>
        <v>4800</v>
      </c>
      <c r="L13" s="2"/>
      <c r="M13" s="2"/>
      <c r="N13" s="2"/>
      <c r="O13" s="2"/>
    </row>
    <row r="14" spans="1:15" s="5" customFormat="1" ht="25.5" customHeight="1" x14ac:dyDescent="0.25">
      <c r="A14" s="41"/>
      <c r="B14" s="41"/>
      <c r="C14" s="41"/>
      <c r="D14" s="41"/>
      <c r="E14" s="41"/>
      <c r="F14" s="33" t="s">
        <v>36</v>
      </c>
      <c r="G14" s="23">
        <v>1600</v>
      </c>
      <c r="H14" s="40"/>
      <c r="I14" s="38"/>
      <c r="J14" s="38"/>
      <c r="K14" s="38"/>
      <c r="L14" s="2"/>
      <c r="M14" s="2"/>
      <c r="N14" s="2"/>
      <c r="O14" s="2"/>
    </row>
    <row r="15" spans="1:15" s="5" customFormat="1" ht="25.5" customHeight="1" x14ac:dyDescent="0.25">
      <c r="A15" s="41"/>
      <c r="B15" s="41"/>
      <c r="C15" s="41"/>
      <c r="D15" s="41"/>
      <c r="E15" s="41"/>
      <c r="F15" s="33" t="s">
        <v>37</v>
      </c>
      <c r="G15" s="31">
        <v>1700</v>
      </c>
      <c r="H15" s="40"/>
      <c r="I15" s="38"/>
      <c r="J15" s="38"/>
      <c r="K15" s="38"/>
      <c r="L15" s="2"/>
      <c r="M15" s="2"/>
      <c r="N15" s="2"/>
      <c r="O15" s="2"/>
    </row>
    <row r="16" spans="1:15" s="5" customFormat="1" ht="25.5" customHeight="1" x14ac:dyDescent="0.25">
      <c r="A16" s="41">
        <v>2</v>
      </c>
      <c r="B16" s="41" t="s">
        <v>33</v>
      </c>
      <c r="C16" s="41" t="s">
        <v>31</v>
      </c>
      <c r="D16" s="41" t="s">
        <v>32</v>
      </c>
      <c r="E16" s="41">
        <v>3</v>
      </c>
      <c r="F16" s="33" t="s">
        <v>35</v>
      </c>
      <c r="G16" s="34">
        <v>1500</v>
      </c>
      <c r="H16" s="39">
        <f>ROUND(AVERAGE(G16:G18),2)</f>
        <v>1600</v>
      </c>
      <c r="I16" s="38">
        <f>STDEV(G16:G18)</f>
        <v>100</v>
      </c>
      <c r="J16" s="38">
        <f>I16/H16*100</f>
        <v>6.25</v>
      </c>
      <c r="K16" s="38">
        <f>ROUND(E16*H16,2)</f>
        <v>4800</v>
      </c>
      <c r="L16" s="2"/>
      <c r="M16" s="2"/>
      <c r="N16" s="2"/>
      <c r="O16" s="2"/>
    </row>
    <row r="17" spans="1:19" s="5" customFormat="1" ht="25.5" customHeight="1" x14ac:dyDescent="0.25">
      <c r="A17" s="41"/>
      <c r="B17" s="41"/>
      <c r="C17" s="41"/>
      <c r="D17" s="41"/>
      <c r="E17" s="41"/>
      <c r="F17" s="33" t="s">
        <v>36</v>
      </c>
      <c r="G17" s="34">
        <v>1600</v>
      </c>
      <c r="H17" s="40"/>
      <c r="I17" s="38"/>
      <c r="J17" s="38"/>
      <c r="K17" s="38"/>
      <c r="L17" s="2"/>
      <c r="M17" s="2"/>
      <c r="N17" s="2"/>
      <c r="O17" s="2"/>
    </row>
    <row r="18" spans="1:19" s="5" customFormat="1" ht="25.5" customHeight="1" x14ac:dyDescent="0.25">
      <c r="A18" s="41"/>
      <c r="B18" s="41"/>
      <c r="C18" s="41"/>
      <c r="D18" s="41"/>
      <c r="E18" s="41"/>
      <c r="F18" s="33" t="s">
        <v>37</v>
      </c>
      <c r="G18" s="34">
        <v>1700</v>
      </c>
      <c r="H18" s="51"/>
      <c r="I18" s="38"/>
      <c r="J18" s="38"/>
      <c r="K18" s="38"/>
      <c r="L18" s="2"/>
      <c r="M18" s="2"/>
      <c r="N18" s="2"/>
      <c r="O18" s="2"/>
    </row>
    <row r="19" spans="1:19" ht="25.5" customHeight="1" x14ac:dyDescent="0.25">
      <c r="A19" s="14" t="s">
        <v>34</v>
      </c>
      <c r="B19" s="18" t="s">
        <v>3</v>
      </c>
      <c r="C19" s="12"/>
      <c r="D19" s="18"/>
      <c r="E19" s="15">
        <f>SUM(E13:E15)</f>
        <v>3</v>
      </c>
      <c r="F19" s="16"/>
      <c r="G19" s="16"/>
      <c r="H19" s="16"/>
      <c r="I19" s="16"/>
      <c r="J19" s="16"/>
      <c r="K19" s="17">
        <f>SUM(K13:K18)</f>
        <v>9600</v>
      </c>
    </row>
    <row r="20" spans="1:19" ht="12.75" customHeight="1" x14ac:dyDescent="0.25">
      <c r="A20" s="8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9" s="25" customFormat="1" ht="12.75" customHeight="1" x14ac:dyDescent="0.25">
      <c r="A21" s="8"/>
      <c r="C21" s="26"/>
      <c r="D21" s="26"/>
      <c r="E21" s="26"/>
      <c r="F21" s="26"/>
      <c r="G21" s="26"/>
      <c r="H21" s="26"/>
      <c r="I21" s="26"/>
      <c r="J21" s="26"/>
      <c r="K21" s="26"/>
      <c r="L21" s="27"/>
      <c r="M21" s="27"/>
      <c r="N21" s="27"/>
      <c r="O21" s="27"/>
      <c r="P21" s="27"/>
      <c r="Q21" s="27"/>
      <c r="R21" s="27"/>
      <c r="S21" s="27"/>
    </row>
    <row r="22" spans="1:19" s="20" customFormat="1" ht="30" customHeight="1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</row>
    <row r="23" spans="1:19" x14ac:dyDescent="0.25">
      <c r="A23" s="30" t="s">
        <v>38</v>
      </c>
      <c r="B23" s="9"/>
      <c r="C23" s="9"/>
      <c r="D23" s="9"/>
      <c r="E23" s="9"/>
      <c r="F23" s="9"/>
      <c r="G23" s="9"/>
      <c r="H23" s="9"/>
      <c r="I23" s="9"/>
      <c r="J23" s="9"/>
      <c r="K23" s="19"/>
    </row>
    <row r="24" spans="1:19" x14ac:dyDescent="0.25">
      <c r="B24" s="9"/>
      <c r="C24" s="9"/>
      <c r="D24" s="9"/>
      <c r="E24" s="10"/>
      <c r="F24" s="10"/>
      <c r="G24" s="10"/>
      <c r="H24" s="10"/>
      <c r="I24" s="10"/>
      <c r="J24" s="10"/>
    </row>
    <row r="25" spans="1:19" ht="12.75" customHeight="1" x14ac:dyDescent="0.25">
      <c r="E25" s="10"/>
      <c r="F25" s="10"/>
      <c r="G25" s="10"/>
      <c r="H25" s="10"/>
      <c r="I25" s="10"/>
      <c r="J25" s="10"/>
    </row>
    <row r="26" spans="1:19" x14ac:dyDescent="0.25">
      <c r="A26" s="35" t="s">
        <v>8</v>
      </c>
      <c r="B26" s="35"/>
      <c r="C26" s="35"/>
      <c r="E26" s="11"/>
      <c r="F26" s="11"/>
      <c r="G26" s="11"/>
      <c r="H26" s="11"/>
      <c r="I26" s="11"/>
      <c r="J26" s="11"/>
    </row>
    <row r="27" spans="1:19" x14ac:dyDescent="0.25">
      <c r="A27" s="35" t="s">
        <v>21</v>
      </c>
      <c r="B27" s="35"/>
      <c r="C27" s="35"/>
    </row>
    <row r="28" spans="1:19" s="28" customFormat="1" x14ac:dyDescent="0.25"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35" t="s">
        <v>22</v>
      </c>
      <c r="B29" s="35"/>
      <c r="C29" s="35"/>
      <c r="D29" s="35"/>
    </row>
    <row r="31" spans="1:19" ht="12.75" customHeight="1" x14ac:dyDescent="0.25">
      <c r="A31" s="36"/>
      <c r="B31" s="36"/>
      <c r="C31" s="36"/>
    </row>
  </sheetData>
  <mergeCells count="42">
    <mergeCell ref="H16:H18"/>
    <mergeCell ref="I16:I18"/>
    <mergeCell ref="J16:J18"/>
    <mergeCell ref="K16:K18"/>
    <mergeCell ref="A16:A18"/>
    <mergeCell ref="B16:B18"/>
    <mergeCell ref="C16:C18"/>
    <mergeCell ref="D16:D18"/>
    <mergeCell ref="E16:E18"/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A6:C6"/>
    <mergeCell ref="A7:C7"/>
    <mergeCell ref="H11:J11"/>
    <mergeCell ref="F11:G12"/>
    <mergeCell ref="K11:K12"/>
    <mergeCell ref="D11:D12"/>
    <mergeCell ref="E11:E12"/>
    <mergeCell ref="A11:A12"/>
    <mergeCell ref="B11:B12"/>
    <mergeCell ref="C11:C12"/>
    <mergeCell ref="B13:B15"/>
    <mergeCell ref="C13:C15"/>
    <mergeCell ref="A13:A15"/>
    <mergeCell ref="K13:K15"/>
    <mergeCell ref="J13:J15"/>
    <mergeCell ref="I13:I15"/>
    <mergeCell ref="H13:H15"/>
    <mergeCell ref="D13:D15"/>
    <mergeCell ref="E13:E15"/>
    <mergeCell ref="A26:C26"/>
    <mergeCell ref="A31:C31"/>
    <mergeCell ref="A29:D29"/>
    <mergeCell ref="A27:C27"/>
    <mergeCell ref="A22:K22"/>
  </mergeCells>
  <pageMargins left="0.25" right="0.25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30" sqref="F30"/>
    </sheetView>
  </sheetViews>
  <sheetFormatPr defaultRowHeight="15" x14ac:dyDescent="0.25"/>
  <cols>
    <col min="1" max="1" width="3" bestFit="1" customWidth="1"/>
    <col min="4" max="4" width="9.140625" style="32"/>
    <col min="6" max="6" width="9.140625" style="32"/>
  </cols>
  <sheetData>
    <row r="1" spans="1:6" x14ac:dyDescent="0.25">
      <c r="B1" t="s">
        <v>23</v>
      </c>
      <c r="C1" t="s">
        <v>24</v>
      </c>
      <c r="E1" t="s">
        <v>25</v>
      </c>
    </row>
    <row r="2" spans="1:6" x14ac:dyDescent="0.25">
      <c r="A2">
        <v>1</v>
      </c>
      <c r="B2">
        <v>120</v>
      </c>
      <c r="C2">
        <f>66.63</f>
        <v>66.63</v>
      </c>
      <c r="D2" s="32">
        <f>ROUND(C2*$G$30,2)</f>
        <v>55.79</v>
      </c>
      <c r="E2">
        <f>ROUND(B2*C2,2)</f>
        <v>7995.6</v>
      </c>
      <c r="F2" s="32">
        <f>ROUND(B2*D2,2)</f>
        <v>6694.8</v>
      </c>
    </row>
    <row r="3" spans="1:6" x14ac:dyDescent="0.25">
      <c r="A3">
        <v>2</v>
      </c>
      <c r="B3">
        <v>120</v>
      </c>
      <c r="C3">
        <v>66.63</v>
      </c>
      <c r="D3" s="32">
        <f t="shared" ref="D3:D29" si="0">ROUND(C3*$G$30,2)</f>
        <v>55.79</v>
      </c>
      <c r="E3">
        <f t="shared" ref="E3:E29" si="1">ROUND(B3*C3,2)</f>
        <v>7995.6</v>
      </c>
      <c r="F3" s="32">
        <f t="shared" ref="F3:F29" si="2">ROUND(B3*D3,2)</f>
        <v>6694.8</v>
      </c>
    </row>
    <row r="4" spans="1:6" x14ac:dyDescent="0.25">
      <c r="A4">
        <v>3</v>
      </c>
      <c r="B4">
        <v>130</v>
      </c>
      <c r="C4">
        <v>135</v>
      </c>
      <c r="D4" s="32">
        <f t="shared" si="0"/>
        <v>113.04</v>
      </c>
      <c r="E4">
        <f t="shared" si="1"/>
        <v>17550</v>
      </c>
      <c r="F4" s="32">
        <f t="shared" si="2"/>
        <v>14695.2</v>
      </c>
    </row>
    <row r="5" spans="1:6" x14ac:dyDescent="0.25">
      <c r="A5">
        <v>4</v>
      </c>
      <c r="B5">
        <v>20</v>
      </c>
      <c r="C5">
        <v>102</v>
      </c>
      <c r="D5" s="32">
        <f t="shared" si="0"/>
        <v>85.41</v>
      </c>
      <c r="E5">
        <f t="shared" si="1"/>
        <v>2040</v>
      </c>
      <c r="F5" s="32">
        <f t="shared" si="2"/>
        <v>1708.2</v>
      </c>
    </row>
    <row r="6" spans="1:6" x14ac:dyDescent="0.25">
      <c r="A6">
        <v>5</v>
      </c>
      <c r="B6">
        <v>20</v>
      </c>
      <c r="C6">
        <v>270</v>
      </c>
      <c r="D6" s="32">
        <f t="shared" si="0"/>
        <v>226.09</v>
      </c>
      <c r="E6">
        <f t="shared" si="1"/>
        <v>5400</v>
      </c>
      <c r="F6" s="32">
        <f t="shared" si="2"/>
        <v>4521.8</v>
      </c>
    </row>
    <row r="7" spans="1:6" x14ac:dyDescent="0.25">
      <c r="A7">
        <v>6</v>
      </c>
      <c r="B7">
        <v>100</v>
      </c>
      <c r="C7">
        <v>109</v>
      </c>
      <c r="D7" s="32">
        <f t="shared" si="0"/>
        <v>91.27</v>
      </c>
      <c r="E7">
        <f t="shared" si="1"/>
        <v>10900</v>
      </c>
      <c r="F7" s="32">
        <f t="shared" si="2"/>
        <v>9127</v>
      </c>
    </row>
    <row r="8" spans="1:6" x14ac:dyDescent="0.25">
      <c r="A8">
        <v>7</v>
      </c>
      <c r="B8">
        <v>20</v>
      </c>
      <c r="C8">
        <v>79.8</v>
      </c>
      <c r="D8" s="32">
        <f t="shared" si="0"/>
        <v>66.819999999999993</v>
      </c>
      <c r="E8">
        <f t="shared" si="1"/>
        <v>1596</v>
      </c>
      <c r="F8" s="32">
        <f t="shared" si="2"/>
        <v>1336.4</v>
      </c>
    </row>
    <row r="9" spans="1:6" x14ac:dyDescent="0.25">
      <c r="A9">
        <v>8</v>
      </c>
      <c r="B9">
        <v>20</v>
      </c>
      <c r="C9">
        <v>82</v>
      </c>
      <c r="D9" s="32">
        <f t="shared" si="0"/>
        <v>68.66</v>
      </c>
      <c r="E9">
        <f t="shared" si="1"/>
        <v>1640</v>
      </c>
      <c r="F9" s="32">
        <f t="shared" si="2"/>
        <v>1373.2</v>
      </c>
    </row>
    <row r="10" spans="1:6" x14ac:dyDescent="0.25">
      <c r="A10">
        <v>9</v>
      </c>
      <c r="B10">
        <v>15</v>
      </c>
      <c r="C10">
        <v>821</v>
      </c>
      <c r="D10" s="32">
        <f t="shared" si="0"/>
        <v>687.48</v>
      </c>
      <c r="E10">
        <f t="shared" si="1"/>
        <v>12315</v>
      </c>
      <c r="F10" s="32">
        <f t="shared" si="2"/>
        <v>10312.200000000001</v>
      </c>
    </row>
    <row r="11" spans="1:6" x14ac:dyDescent="0.25">
      <c r="A11">
        <v>10</v>
      </c>
      <c r="B11">
        <v>6</v>
      </c>
      <c r="C11">
        <v>114</v>
      </c>
      <c r="D11" s="32">
        <f t="shared" si="0"/>
        <v>95.46</v>
      </c>
      <c r="E11">
        <f t="shared" si="1"/>
        <v>684</v>
      </c>
      <c r="F11" s="32">
        <f t="shared" si="2"/>
        <v>572.76</v>
      </c>
    </row>
    <row r="12" spans="1:6" x14ac:dyDescent="0.25">
      <c r="A12">
        <v>11</v>
      </c>
      <c r="B12">
        <v>15</v>
      </c>
      <c r="C12">
        <v>68.7</v>
      </c>
      <c r="D12" s="32">
        <f t="shared" si="0"/>
        <v>57.53</v>
      </c>
      <c r="E12">
        <f t="shared" si="1"/>
        <v>1030.5</v>
      </c>
      <c r="F12" s="32">
        <f t="shared" si="2"/>
        <v>862.95</v>
      </c>
    </row>
    <row r="13" spans="1:6" x14ac:dyDescent="0.25">
      <c r="A13">
        <v>12</v>
      </c>
      <c r="B13">
        <v>75</v>
      </c>
      <c r="C13">
        <v>73.5</v>
      </c>
      <c r="D13" s="32">
        <f t="shared" si="0"/>
        <v>61.55</v>
      </c>
      <c r="E13">
        <f t="shared" si="1"/>
        <v>5512.5</v>
      </c>
      <c r="F13" s="32">
        <f t="shared" si="2"/>
        <v>4616.25</v>
      </c>
    </row>
    <row r="14" spans="1:6" x14ac:dyDescent="0.25">
      <c r="A14">
        <v>13</v>
      </c>
      <c r="B14">
        <v>50</v>
      </c>
      <c r="C14">
        <v>65.5</v>
      </c>
      <c r="D14" s="32">
        <f t="shared" si="0"/>
        <v>54.85</v>
      </c>
      <c r="E14">
        <f t="shared" si="1"/>
        <v>3275</v>
      </c>
      <c r="F14" s="32">
        <f t="shared" si="2"/>
        <v>2742.5</v>
      </c>
    </row>
    <row r="15" spans="1:6" x14ac:dyDescent="0.25">
      <c r="A15">
        <v>14</v>
      </c>
      <c r="B15">
        <v>70</v>
      </c>
      <c r="C15">
        <v>163</v>
      </c>
      <c r="D15" s="32">
        <f t="shared" si="0"/>
        <v>136.49</v>
      </c>
      <c r="E15">
        <f t="shared" si="1"/>
        <v>11410</v>
      </c>
      <c r="F15" s="32">
        <f t="shared" si="2"/>
        <v>9554.2999999999993</v>
      </c>
    </row>
    <row r="16" spans="1:6" x14ac:dyDescent="0.25">
      <c r="A16">
        <v>15</v>
      </c>
      <c r="B16">
        <v>15</v>
      </c>
      <c r="C16">
        <v>862</v>
      </c>
      <c r="D16" s="32">
        <f t="shared" si="0"/>
        <v>721.81</v>
      </c>
      <c r="E16">
        <f t="shared" si="1"/>
        <v>12930</v>
      </c>
      <c r="F16" s="32">
        <f t="shared" si="2"/>
        <v>10827.15</v>
      </c>
    </row>
    <row r="17" spans="1:7" x14ac:dyDescent="0.25">
      <c r="A17">
        <v>16</v>
      </c>
      <c r="B17">
        <v>7</v>
      </c>
      <c r="C17">
        <v>554</v>
      </c>
      <c r="D17" s="32">
        <f t="shared" si="0"/>
        <v>463.9</v>
      </c>
      <c r="E17">
        <f t="shared" si="1"/>
        <v>3878</v>
      </c>
      <c r="F17" s="32">
        <f t="shared" si="2"/>
        <v>3247.3</v>
      </c>
    </row>
    <row r="18" spans="1:7" x14ac:dyDescent="0.25">
      <c r="A18">
        <v>17</v>
      </c>
      <c r="B18">
        <v>20</v>
      </c>
      <c r="C18">
        <v>669</v>
      </c>
      <c r="D18" s="32">
        <f t="shared" si="0"/>
        <v>560.20000000000005</v>
      </c>
      <c r="E18">
        <f t="shared" si="1"/>
        <v>13380</v>
      </c>
      <c r="F18" s="32">
        <f t="shared" si="2"/>
        <v>11204</v>
      </c>
    </row>
    <row r="19" spans="1:7" x14ac:dyDescent="0.25">
      <c r="A19">
        <v>18</v>
      </c>
      <c r="B19">
        <v>30</v>
      </c>
      <c r="C19">
        <v>79</v>
      </c>
      <c r="D19" s="32">
        <f t="shared" si="0"/>
        <v>66.150000000000006</v>
      </c>
      <c r="E19">
        <f t="shared" si="1"/>
        <v>2370</v>
      </c>
      <c r="F19" s="32">
        <f t="shared" si="2"/>
        <v>1984.5</v>
      </c>
    </row>
    <row r="20" spans="1:7" x14ac:dyDescent="0.25">
      <c r="A20">
        <v>19</v>
      </c>
      <c r="B20">
        <v>90</v>
      </c>
      <c r="C20">
        <v>31.5</v>
      </c>
      <c r="D20" s="32">
        <f t="shared" si="0"/>
        <v>26.38</v>
      </c>
      <c r="E20">
        <f t="shared" si="1"/>
        <v>2835</v>
      </c>
      <c r="F20" s="32">
        <f t="shared" si="2"/>
        <v>2374.1999999999998</v>
      </c>
    </row>
    <row r="21" spans="1:7" x14ac:dyDescent="0.25">
      <c r="A21">
        <v>20</v>
      </c>
      <c r="B21">
        <v>2</v>
      </c>
      <c r="C21">
        <v>1248</v>
      </c>
      <c r="D21" s="32">
        <f t="shared" si="0"/>
        <v>1045.03</v>
      </c>
      <c r="E21">
        <f t="shared" si="1"/>
        <v>2496</v>
      </c>
      <c r="F21" s="32">
        <f t="shared" si="2"/>
        <v>2090.06</v>
      </c>
    </row>
    <row r="22" spans="1:7" x14ac:dyDescent="0.25">
      <c r="A22">
        <v>21</v>
      </c>
      <c r="B22">
        <v>100</v>
      </c>
      <c r="C22">
        <v>39.979999999999997</v>
      </c>
      <c r="D22" s="32">
        <f t="shared" si="0"/>
        <v>33.479999999999997</v>
      </c>
      <c r="E22">
        <f t="shared" si="1"/>
        <v>3998</v>
      </c>
      <c r="F22" s="32">
        <f t="shared" si="2"/>
        <v>3348</v>
      </c>
    </row>
    <row r="23" spans="1:7" x14ac:dyDescent="0.25">
      <c r="A23">
        <v>22</v>
      </c>
      <c r="B23">
        <v>20</v>
      </c>
      <c r="C23">
        <v>213</v>
      </c>
      <c r="D23" s="32">
        <f t="shared" si="0"/>
        <v>178.36</v>
      </c>
      <c r="E23">
        <f t="shared" si="1"/>
        <v>4260</v>
      </c>
      <c r="F23" s="32">
        <f t="shared" si="2"/>
        <v>3567.2</v>
      </c>
    </row>
    <row r="24" spans="1:7" x14ac:dyDescent="0.25">
      <c r="A24">
        <v>23</v>
      </c>
      <c r="B24">
        <v>30</v>
      </c>
      <c r="C24">
        <v>184</v>
      </c>
      <c r="D24" s="32">
        <f t="shared" si="0"/>
        <v>154.08000000000001</v>
      </c>
      <c r="E24">
        <f t="shared" si="1"/>
        <v>5520</v>
      </c>
      <c r="F24" s="32">
        <f t="shared" si="2"/>
        <v>4622.3999999999996</v>
      </c>
    </row>
    <row r="25" spans="1:7" x14ac:dyDescent="0.25">
      <c r="A25">
        <v>24</v>
      </c>
      <c r="B25">
        <v>20</v>
      </c>
      <c r="C25">
        <v>150</v>
      </c>
      <c r="D25" s="32">
        <f t="shared" si="0"/>
        <v>125.6</v>
      </c>
      <c r="E25">
        <f t="shared" si="1"/>
        <v>3000</v>
      </c>
      <c r="F25" s="32">
        <f t="shared" si="2"/>
        <v>2512</v>
      </c>
    </row>
    <row r="26" spans="1:7" x14ac:dyDescent="0.25">
      <c r="A26">
        <v>25</v>
      </c>
      <c r="B26">
        <v>3</v>
      </c>
      <c r="C26">
        <v>1839</v>
      </c>
      <c r="D26" s="32">
        <f t="shared" si="0"/>
        <v>1539.92</v>
      </c>
      <c r="E26">
        <f t="shared" si="1"/>
        <v>5517</v>
      </c>
      <c r="F26" s="32">
        <f t="shared" si="2"/>
        <v>4619.76</v>
      </c>
    </row>
    <row r="27" spans="1:7" x14ac:dyDescent="0.25">
      <c r="A27">
        <v>26</v>
      </c>
      <c r="B27">
        <v>100</v>
      </c>
      <c r="C27">
        <v>35.5</v>
      </c>
      <c r="D27" s="32">
        <f t="shared" si="0"/>
        <v>29.73</v>
      </c>
      <c r="E27">
        <f t="shared" si="1"/>
        <v>3550</v>
      </c>
      <c r="F27" s="32">
        <f t="shared" si="2"/>
        <v>2973</v>
      </c>
    </row>
    <row r="28" spans="1:7" x14ac:dyDescent="0.25">
      <c r="A28">
        <v>27</v>
      </c>
      <c r="B28">
        <v>5</v>
      </c>
      <c r="C28">
        <v>4957</v>
      </c>
      <c r="D28" s="32">
        <f t="shared" si="0"/>
        <v>4150.82</v>
      </c>
      <c r="E28">
        <f t="shared" si="1"/>
        <v>24785</v>
      </c>
      <c r="F28" s="32">
        <f t="shared" si="2"/>
        <v>20754.099999999999</v>
      </c>
    </row>
    <row r="29" spans="1:7" x14ac:dyDescent="0.25">
      <c r="A29">
        <v>28</v>
      </c>
      <c r="B29">
        <v>5</v>
      </c>
      <c r="C29">
        <v>254</v>
      </c>
      <c r="D29" s="32">
        <f t="shared" si="0"/>
        <v>212.69</v>
      </c>
      <c r="E29">
        <f t="shared" si="1"/>
        <v>1270</v>
      </c>
      <c r="F29" s="32">
        <f t="shared" si="2"/>
        <v>1063.45</v>
      </c>
    </row>
    <row r="30" spans="1:7" x14ac:dyDescent="0.25">
      <c r="E30">
        <f>SUM(E2:E29)</f>
        <v>179133.2</v>
      </c>
      <c r="F30" s="32">
        <f>SUM(F2:F29)</f>
        <v>149999.47999999998</v>
      </c>
      <c r="G30">
        <v>0.83736571445159236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2026-08-17T10:36:35Z</dcterms:modified>
</cp:coreProperties>
</file>