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330"/>
  </bookViews>
  <sheets>
    <sheet name="обосн" sheetId="8" r:id="rId1"/>
  </sheets>
  <definedNames>
    <definedName name="_xlnm.Print_Area" localSheetId="0">обосн!$A$2:$P$18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8"/>
  <c r="O9"/>
  <c r="P9" l="1"/>
  <c r="M9"/>
  <c r="L9"/>
  <c r="I9"/>
  <c r="J9"/>
  <c r="K9" s="1"/>
  <c r="N9" l="1"/>
  <c r="P10" l="1"/>
</calcChain>
</file>

<file path=xl/sharedStrings.xml><?xml version="1.0" encoding="utf-8"?>
<sst xmlns="http://schemas.openxmlformats.org/spreadsheetml/2006/main" count="34" uniqueCount="34">
  <si>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</si>
  <si>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</si>
  <si>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</si>
  <si>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</si>
  <si>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</si>
  <si>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</si>
  <si>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</si>
  <si>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</si>
  <si>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</si>
  <si>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</si>
  <si>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</si>
  <si>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</si>
  <si>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</si>
  <si>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</si>
  <si>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</si>
  <si>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</si>
  <si>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</si>
  <si>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</si>
  <si>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</si>
  <si>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</si>
  <si>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</si>
  <si>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Расчетная сумма: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</si>
  <si>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</si>
  <si>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шт.</t>
  </si>
  <si>
    <t>Начальник ОИТОСИВ УФСИН России по Тамбовской области                                                                                             С.А. Худяков</t>
  </si>
  <si>
    <t>Ценовое предложение №1
 вх № 70/ТО-23050 от 07.08.2026</t>
  </si>
  <si>
    <t>Ценовое предложение №2  
вх № 70/ТО-23051 от 07.08.2026</t>
  </si>
  <si>
    <t>Ценовое предложение №3 
вх № 70/ТО-23181 от 10.08.2026</t>
  </si>
  <si>
    <t>Цена закупки у единственного поставщика</t>
  </si>
  <si>
    <t xml:space="preserve">* В соответствии со ст.1.34 БК РФ в целях эффективности и экономии использования денежных средств Контракт будет заключаться по наименьшей предложенной цене.
</t>
  </si>
  <si>
    <t>руб.</t>
  </si>
  <si>
    <t>Дата подготовки обоснования НМЦК  13.08.2026</t>
  </si>
  <si>
    <t>Обоснование начальной (максимальной) цены контракта
на поставку патронов дробовых к оружию калибра 12/70</t>
  </si>
  <si>
    <t>Патроны дробовые к оружию калибра 12/70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</si>
</sst>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#,##0.00_ ;[Red]\-#,##0.0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 justifyLastLine="1"/>
    </xf>
    <xf numFmtId="0" fontId="14" fillId="4" borderId="1" xfId="0" applyFont="1" applyFill="1" applyBorder="1" applyAlignment="1">
      <alignment horizontal="center" vertical="center" wrapText="1" justifyLastLine="1"/>
    </xf>
    <xf numFmtId="0" fontId="16" fillId="0" borderId="0" xfId="0" applyFont="1" applyAlignment="1"/>
    <xf numFmtId="166" fontId="15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justifyLastLine="1"/>
    </xf>
    <xf numFmtId="10" fontId="14" fillId="5" borderId="1" xfId="0" applyNumberFormat="1" applyFont="1" applyFill="1" applyBorder="1" applyAlignment="1">
      <alignment horizontal="center" vertical="center" justifyLastLine="1"/>
    </xf>
    <xf numFmtId="4" fontId="14" fillId="5" borderId="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6" fillId="0" borderId="0" xfId="0" applyFont="1" applyBorder="1" applyAlignment="1" applyProtection="1">
      <alignment horizontal="left" vertical="top" wrapText="1"/>
      <protection locked="0"/>
    </xf>
    <xf numFmtId="4" fontId="16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left"/>
    </xf>
    <xf numFmtId="0" fontId="2" fillId="0" borderId="0" xfId="0" applyFont="1" applyBorder="1"/>
    <xf numFmtId="4" fontId="2" fillId="0" borderId="0" xfId="0" applyNumberFormat="1" applyFont="1" applyBorder="1"/>
    <xf numFmtId="2" fontId="14" fillId="5" borderId="0" xfId="0" applyNumberFormat="1" applyFont="1" applyFill="1" applyBorder="1" applyAlignment="1">
      <alignment horizontal="center" vertical="center" justifyLastLine="1"/>
    </xf>
    <xf numFmtId="10" fontId="14" fillId="5" borderId="0" xfId="0" applyNumberFormat="1" applyFont="1" applyFill="1" applyBorder="1" applyAlignment="1">
      <alignment horizontal="center" vertical="center" justifyLastLine="1"/>
    </xf>
    <xf numFmtId="0" fontId="2" fillId="0" borderId="1" xfId="0" applyFont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1752600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74376" y="3588026"/>
          <a:ext cx="1485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74376" y="3880816"/>
          <a:ext cx="1485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tabSelected="1" view="pageBreakPreview" topLeftCell="A2" zoomScale="115" zoomScaleNormal="70" zoomScaleSheetLayoutView="115" workbookViewId="0">
      <selection activeCell="J8" sqref="J8"/>
    </sheetView>
  </sheetViews>
  <sheetFormatPr defaultRowHeight="12.75"/>
  <cols>
    <col min="1" max="1" width="4.7109375" style="1" customWidth="1"/>
    <col min="2" max="2" width="29.28515625" style="1" customWidth="1"/>
    <col min="3" max="3" width="5.85546875" style="1" customWidth="1"/>
    <col min="4" max="4" width="10.4257812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5" width="11" style="1" customWidth="1"/>
    <col min="16" max="16" width="9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16" ht="15.75" hidden="1">
      <c r="J1" s="2" t="s">
        <v>1</v>
      </c>
    </row>
    <row r="2" spans="1:16" ht="15.75">
      <c r="J2" s="2"/>
      <c r="M2" s="43"/>
      <c r="N2" s="43"/>
      <c r="O2" s="43"/>
      <c r="P2" s="43"/>
    </row>
    <row r="3" spans="1:16" ht="61.9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15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48" customHeight="1">
      <c r="A5" s="37" t="s">
        <v>16</v>
      </c>
      <c r="B5" s="38"/>
      <c r="C5" s="39" t="s">
        <v>19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1:16" ht="32.25" customHeight="1">
      <c r="A6" s="37" t="s">
        <v>17</v>
      </c>
      <c r="B6" s="38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38"/>
    </row>
    <row r="7" spans="1:16">
      <c r="A7" s="49" t="s">
        <v>2</v>
      </c>
      <c r="B7" s="49" t="s">
        <v>20</v>
      </c>
      <c r="C7" s="51" t="s">
        <v>3</v>
      </c>
      <c r="D7" s="53" t="s">
        <v>0</v>
      </c>
      <c r="E7" s="55" t="s">
        <v>4</v>
      </c>
      <c r="F7" s="55"/>
      <c r="G7" s="55"/>
      <c r="H7" s="55"/>
      <c r="I7" s="46" t="s">
        <v>5</v>
      </c>
      <c r="J7" s="46"/>
      <c r="K7" s="46"/>
      <c r="L7" s="47" t="s">
        <v>6</v>
      </c>
      <c r="M7" s="47"/>
      <c r="N7" s="47"/>
      <c r="O7" s="47"/>
      <c r="P7" s="47"/>
    </row>
    <row r="8" spans="1:16" ht="175.5" customHeight="1">
      <c r="A8" s="50"/>
      <c r="B8" s="50"/>
      <c r="C8" s="52"/>
      <c r="D8" s="54"/>
      <c r="E8" s="31" t="s">
        <v>25</v>
      </c>
      <c r="F8" s="31" t="s">
        <v>26</v>
      </c>
      <c r="G8" s="31" t="s">
        <v>27</v>
      </c>
      <c r="H8" s="8" t="s">
        <v>7</v>
      </c>
      <c r="I8" s="6" t="s">
        <v>8</v>
      </c>
      <c r="J8" s="7" t="s">
        <v>9</v>
      </c>
      <c r="K8" s="7" t="s">
        <v>10</v>
      </c>
      <c r="L8" s="7" t="s">
        <v>11</v>
      </c>
      <c r="M8" s="8" t="s">
        <v>12</v>
      </c>
      <c r="N8" s="8" t="s">
        <v>13</v>
      </c>
      <c r="O8" s="36" t="s">
        <v>14</v>
      </c>
      <c r="P8" s="36" t="s">
        <v>28</v>
      </c>
    </row>
    <row r="9" spans="1:16" s="10" customFormat="1" ht="30" customHeight="1">
      <c r="A9" s="11">
        <v>1</v>
      </c>
      <c r="B9" s="32" t="s">
        <v>33</v>
      </c>
      <c r="C9" s="12" t="s">
        <v>23</v>
      </c>
      <c r="D9" s="13">
        <v>750</v>
      </c>
      <c r="E9" s="33">
        <v>65.900000000000006</v>
      </c>
      <c r="F9" s="15">
        <v>75</v>
      </c>
      <c r="G9" s="15">
        <v>72</v>
      </c>
      <c r="H9" s="16">
        <v>3</v>
      </c>
      <c r="I9" s="17">
        <f>AVERAGE(E9:G9)</f>
        <v>70.966666666666669</v>
      </c>
      <c r="J9" s="18">
        <f>STDEV(E9:G9)</f>
        <v>4.6371686763943689</v>
      </c>
      <c r="K9" s="19">
        <f>J9/I9</f>
        <v>6.5342912302410086E-2</v>
      </c>
      <c r="L9" s="17">
        <f>((D9/H9)*(SUM(E9:G9)))</f>
        <v>53225</v>
      </c>
      <c r="M9" s="17">
        <f>L9/D9</f>
        <v>70.966666666666669</v>
      </c>
      <c r="N9" s="20">
        <f t="shared" ref="N9" si="0">ROUND(M9,2)</f>
        <v>70.97</v>
      </c>
      <c r="O9" s="20">
        <f>N9*D9</f>
        <v>53227.5</v>
      </c>
      <c r="P9" s="20">
        <f>E9*D9</f>
        <v>49425.000000000007</v>
      </c>
    </row>
    <row r="10" spans="1:16">
      <c r="A10" s="21"/>
      <c r="B10" s="22"/>
      <c r="C10" s="23"/>
      <c r="D10" s="23"/>
      <c r="E10" s="24"/>
      <c r="F10" s="24"/>
      <c r="G10" s="24"/>
      <c r="H10" s="25"/>
      <c r="I10" s="26"/>
      <c r="J10" s="27"/>
      <c r="K10" s="28"/>
      <c r="L10" s="29"/>
      <c r="M10" s="30"/>
      <c r="N10" s="65"/>
      <c r="O10" s="29" t="s">
        <v>15</v>
      </c>
      <c r="P10" s="20">
        <f>SUM(P9:P9)</f>
        <v>49425.000000000007</v>
      </c>
    </row>
    <row r="11" spans="1:16">
      <c r="A11" s="44" t="s">
        <v>18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6.5" customHeight="1">
      <c r="A12" s="44" t="s">
        <v>29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>
      <c r="A13" s="42" t="s">
        <v>21</v>
      </c>
      <c r="B13" s="42"/>
      <c r="C13" s="59">
        <f>P10</f>
        <v>49425.000000000007</v>
      </c>
      <c r="D13" s="59"/>
      <c r="E13" s="14" t="s">
        <v>30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16" s="3" customFormat="1" ht="37.5" customHeight="1">
      <c r="A14" s="58" t="s">
        <v>22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s="4" customFormat="1" ht="17.25" customHeight="1">
      <c r="A15" s="1"/>
      <c r="B15" s="1"/>
      <c r="C15" s="1"/>
      <c r="D15" s="1"/>
      <c r="E15" s="61"/>
      <c r="F15" s="61"/>
      <c r="G15" s="61"/>
      <c r="H15" s="61"/>
      <c r="I15" s="62"/>
      <c r="J15" s="63"/>
      <c r="K15" s="64"/>
      <c r="L15" s="1"/>
      <c r="M15" s="1"/>
      <c r="N15" s="1"/>
      <c r="O15" s="1"/>
      <c r="P15" s="1"/>
    </row>
    <row r="16" spans="1:16" ht="15.75">
      <c r="A16" s="56" t="s">
        <v>31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34"/>
    </row>
    <row r="17" spans="1:16" s="5" customFormat="1" ht="33.7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35"/>
      <c r="P17" s="1"/>
    </row>
    <row r="18" spans="1:16" s="5" customFormat="1" ht="15.75">
      <c r="A18" s="57" t="s">
        <v>24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20" spans="1:16" s="5" customFormat="1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22">
    <mergeCell ref="A16:N16"/>
    <mergeCell ref="A17:N17"/>
    <mergeCell ref="A14:P14"/>
    <mergeCell ref="A18:P18"/>
    <mergeCell ref="C13:D13"/>
    <mergeCell ref="F13:P13"/>
    <mergeCell ref="A6:B6"/>
    <mergeCell ref="C5:P5"/>
    <mergeCell ref="A13:B13"/>
    <mergeCell ref="M2:P2"/>
    <mergeCell ref="A11:P11"/>
    <mergeCell ref="A12:P12"/>
    <mergeCell ref="C6:P6"/>
    <mergeCell ref="I7:K7"/>
    <mergeCell ref="L7:P7"/>
    <mergeCell ref="A3:P3"/>
    <mergeCell ref="A7:A8"/>
    <mergeCell ref="B7:B8"/>
    <mergeCell ref="C7:C8"/>
    <mergeCell ref="D7:D8"/>
    <mergeCell ref="E7:H7"/>
    <mergeCell ref="A5:B5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2026-08-12T11:33:23Z</dcterms:modified>
</cp:coreProperties>
</file>