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6485" windowHeight="8145"/>
  </bookViews>
  <sheets>
    <sheet name="Лист1" sheetId="1" r:id="rId1"/>
  </sheets>
  <definedNames>
    <definedName name="_xlnm.Print_Area" localSheetId="0">Лист1!$A$1:$J$34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0" i="1" l="1"/>
  <c r="J17" i="1"/>
  <c r="I18" i="1"/>
  <c r="I28" i="1"/>
  <c r="I29" i="1"/>
  <c r="H28" i="1"/>
  <c r="J28" i="1" s="1"/>
  <c r="H26" i="1"/>
  <c r="I26" i="1" s="1"/>
  <c r="H25" i="1"/>
  <c r="J25" i="1" s="1"/>
  <c r="H24" i="1"/>
  <c r="J24" i="1" s="1"/>
  <c r="H23" i="1"/>
  <c r="I23" i="1" s="1"/>
  <c r="H22" i="1"/>
  <c r="I22" i="1" s="1"/>
  <c r="H21" i="1"/>
  <c r="I21" i="1" s="1"/>
  <c r="H20" i="1"/>
  <c r="J20" i="1" s="1"/>
  <c r="H19" i="1"/>
  <c r="I19" i="1" s="1"/>
  <c r="J16" i="1" l="1"/>
  <c r="J22" i="1"/>
  <c r="I17" i="1"/>
  <c r="I25" i="1"/>
  <c r="J26" i="1"/>
  <c r="J21" i="1"/>
  <c r="J18" i="1"/>
  <c r="J19" i="1"/>
  <c r="J23" i="1"/>
  <c r="J27" i="1"/>
  <c r="I20" i="1"/>
  <c r="I24" i="1"/>
  <c r="H29" i="1"/>
  <c r="J29" i="1" s="1"/>
  <c r="B1" i="1"/>
</calcChain>
</file>

<file path=xl/sharedStrings.xml><?xml version="1.0" encoding="utf-8"?>
<sst xmlns="http://schemas.openxmlformats.org/spreadsheetml/2006/main" count="53" uniqueCount="43">
  <si>
    <t>ОБОСНОВАНИЕ НАЧАЛЬНОЙ (МАКСИМАЛЬНОЙ) ЦЕНЫ КОНТРАКТА</t>
  </si>
  <si>
    <t>Функциональные, технические, качественные, эксплутационные характеристики объекта закупки определены Техническим заданием.</t>
  </si>
  <si>
    <t>НМЦК методом сопоставимых рыночных цен (анализа рынка) определяется по формуле:</t>
  </si>
  <si>
    <t>где: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</si>
  <si>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</si>
  <si>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</si>
  <si>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№ п/п</t>
  </si>
  <si>
    <t>Ед. изм.</t>
  </si>
  <si>
    <t>Кол-во (объем)</t>
  </si>
  <si>
    <r>
      <t xml:space="preserve">Цена </t>
    </r>
    <r>
      <rPr>
        <b/>
        <sz val="9"/>
        <color indexed="8"/>
        <rFont val="Times New Roman"/>
        <family val="1"/>
        <charset val="204"/>
      </rPr>
      <t>за единицу измерения (руб.)</t>
    </r>
  </si>
  <si>
    <t>Среднее арифметическое значение цены, руб.</t>
  </si>
  <si>
    <r>
      <t xml:space="preserve">Начальная (максимальная) цена контракта </t>
    </r>
    <r>
      <rPr>
        <sz val="11"/>
        <rFont val="Times New Roman"/>
        <family val="1"/>
        <charset val="204"/>
      </rPr>
      <t>определена методом сопоставимых рыночных цен (анализа рынка).</t>
    </r>
  </si>
  <si>
    <t xml:space="preserve">Наименование товара, работы, услуги </t>
  </si>
  <si>
    <t>Начальная 
(максимальная) 
цена контракта, 
Российский рубль</t>
  </si>
  <si>
    <t>ИТОГО:</t>
  </si>
  <si>
    <r>
      <t xml:space="preserve">В целях применения метода сопоставимых рыночных цен (анализа рынка) использовалась общедоступная информация о рыночных ценах </t>
    </r>
    <r>
      <rPr>
        <sz val="11"/>
        <color theme="1"/>
        <rFont val="Times New Roman"/>
        <family val="1"/>
        <charset val="204"/>
      </rPr>
      <t>товаров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в соответствии с ч.18 ст.22 Федерального закона от 05.04.2013г. № 44-ФЗ: данные из сети интернет.</t>
    </r>
  </si>
  <si>
    <t>Приложение №1 к извещению</t>
  </si>
  <si>
    <r>
      <t xml:space="preserve">Коэффициент вариации, %       </t>
    </r>
    <r>
      <rPr>
        <sz val="7"/>
        <color indexed="8"/>
        <rFont val="Times New Roman"/>
        <family val="1"/>
        <charset val="204"/>
      </rPr>
      <t>(не должен превышать 33 %</t>
    </r>
    <r>
      <rPr>
        <sz val="9"/>
        <color indexed="8"/>
        <rFont val="Times New Roman"/>
        <family val="1"/>
        <charset val="204"/>
      </rPr>
      <t>)</t>
    </r>
  </si>
  <si>
    <t>4 550,15</t>
  </si>
  <si>
    <t>Радиатор биметаллический 500х80х8 секций (шт.)</t>
  </si>
  <si>
    <t>Комплект для монтажа радиатора (шт.)</t>
  </si>
  <si>
    <t>Пена монтажная профессиональная (шт.)</t>
  </si>
  <si>
    <t>Краска интерьерная (кг)</t>
  </si>
  <si>
    <t>Шпаклевка полимерная финишная (кг)</t>
  </si>
  <si>
    <t>Гипсокартон ГКЛ 1200х2500х12,5 мм (м2)</t>
  </si>
  <si>
    <t>Профиль направляющий ПН 28х27 толщина 0,6мм 3м (шт.)</t>
  </si>
  <si>
    <t>Профиль потолочный 60х27х3000 толщина -0,6 мм (шт.)</t>
  </si>
  <si>
    <t>Саморез ШСММ 4,2х13с пресс-шайбой (1000шт.)</t>
  </si>
  <si>
    <t>АКСИМА Стокгольм Керамогранит 600х600х10мм серый (шт)</t>
  </si>
  <si>
    <t>Клей для Керамогранита. Вес 25кг</t>
  </si>
  <si>
    <t>Блок дверной Line 01 бетон светлый 900х2000(шт.)</t>
  </si>
  <si>
    <t>Наличник ТЕЛЕСКОП 8х70х2150 бетон светлый (шт.)</t>
  </si>
  <si>
    <t>Деталь короба ПВХ ТЕЛЕСКОП 32х70х2050 бетон светлый (шт.)</t>
  </si>
  <si>
    <t>8 815,50</t>
  </si>
  <si>
    <t>шт</t>
  </si>
  <si>
    <t>кг</t>
  </si>
  <si>
    <t>м2</t>
  </si>
  <si>
    <t>упаковка</t>
  </si>
  <si>
    <t xml:space="preserve">На поставку  строительных материалов для нужд учреждения
</t>
  </si>
  <si>
    <t xml:space="preserve">Заказчиком установлена начальная (максимальная) цена контракта в размере 83 328руб 56 коп."Таким образом, значение коэффициента не превышает 33%, совокупность ценовых значений является однородной.
Вывод: Отсутствие бюджетного финансирования на приобретение данного вида товара позволяет учреждению принять решение о приобретении товара  по более низкой стоимости за счет собственных денежных средств (дополнительное бюджетное финансирование получателей  средств Федерального бюджета) и составляет 77 780,19
</t>
  </si>
  <si>
    <t xml:space="preserve">Поставщик № 1     вх-24/ТО/59/1-5099  от 11.08.2026 </t>
  </si>
  <si>
    <t xml:space="preserve">Поставщик № 2    вх-24/ТО/59/1-5100  от 11.08.2026 </t>
  </si>
  <si>
    <t xml:space="preserve">Поставщик № 3    вх-24/ТО/59/1-5101 от 11.08.2026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</si>
</sst>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2"/>
      <color rgb="FF0000FF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rgb="FF0000FF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1" applyFont="1"/>
    <xf numFmtId="0" fontId="2" fillId="0" borderId="0" xfId="1" applyFont="1" applyBorder="1"/>
    <xf numFmtId="0" fontId="5" fillId="0" borderId="0" xfId="0" applyFont="1" applyBorder="1" applyAlignment="1">
      <alignment vertical="center" wrapText="1"/>
    </xf>
    <xf numFmtId="0" fontId="8" fillId="0" borderId="0" xfId="1" applyFont="1" applyBorder="1"/>
    <xf numFmtId="0" fontId="8" fillId="0" borderId="0" xfId="1" applyFont="1"/>
    <xf numFmtId="4" fontId="2" fillId="0" borderId="1" xfId="1" applyNumberFormat="1" applyFont="1" applyBorder="1" applyAlignment="1">
      <alignment horizontal="center" vertical="center"/>
    </xf>
    <xf numFmtId="0" fontId="8" fillId="0" borderId="0" xfId="1" applyFont="1" applyFill="1" applyBorder="1"/>
    <xf numFmtId="0" fontId="8" fillId="0" borderId="0" xfId="1" applyFont="1" applyFill="1"/>
    <xf numFmtId="0" fontId="2" fillId="0" borderId="0" xfId="1" applyFont="1" applyBorder="1" applyAlignment="1"/>
    <xf numFmtId="4" fontId="2" fillId="0" borderId="0" xfId="1" applyNumberFormat="1" applyFont="1" applyBorder="1" applyAlignment="1">
      <alignment horizontal="center"/>
    </xf>
    <xf numFmtId="0" fontId="10" fillId="0" borderId="0" xfId="1" applyFont="1"/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 applyAlignment="1">
      <alignment horizontal="center"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top"/>
    </xf>
    <xf numFmtId="0" fontId="8" fillId="0" borderId="0" xfId="1" applyFont="1" applyBorder="1" applyAlignment="1"/>
    <xf numFmtId="0" fontId="12" fillId="0" borderId="0" xfId="1" applyFont="1"/>
    <xf numFmtId="0" fontId="13" fillId="0" borderId="0" xfId="1" applyFont="1"/>
    <xf numFmtId="0" fontId="13" fillId="0" borderId="0" xfId="1" applyFont="1" applyBorder="1" applyAlignment="1">
      <alignment horizontal="left" vertical="top"/>
    </xf>
    <xf numFmtId="4" fontId="3" fillId="0" borderId="0" xfId="1" applyNumberFormat="1" applyFont="1"/>
    <xf numFmtId="4" fontId="14" fillId="0" borderId="0" xfId="1" applyNumberFormat="1" applyFont="1" applyBorder="1" applyAlignment="1">
      <alignment horizontal="right" vertical="center"/>
    </xf>
    <xf numFmtId="4" fontId="2" fillId="0" borderId="1" xfId="1" applyNumberFormat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0" xfId="1" applyFont="1" applyBorder="1" applyAlignment="1">
      <alignment horizontal="center"/>
    </xf>
    <xf numFmtId="3" fontId="2" fillId="0" borderId="5" xfId="1" applyNumberFormat="1" applyFont="1" applyBorder="1" applyAlignment="1">
      <alignment horizontal="center" vertical="center"/>
    </xf>
    <xf numFmtId="4" fontId="2" fillId="0" borderId="6" xfId="1" applyNumberFormat="1" applyFont="1" applyBorder="1" applyAlignment="1">
      <alignment horizontal="center" vertical="center"/>
    </xf>
    <xf numFmtId="4" fontId="2" fillId="0" borderId="1" xfId="1" applyNumberFormat="1" applyFont="1" applyBorder="1" applyAlignment="1">
      <alignment horizontal="left" vertical="top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top" wrapText="1"/>
    </xf>
    <xf numFmtId="2" fontId="2" fillId="0" borderId="1" xfId="1" applyNumberFormat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top" wrapText="1"/>
    </xf>
    <xf numFmtId="4" fontId="16" fillId="0" borderId="9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 vertical="top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8" fillId="0" borderId="3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4" fontId="3" fillId="0" borderId="0" xfId="1" applyNumberFormat="1" applyFont="1" applyAlignment="1">
      <alignment horizontal="left" vertical="top" wrapText="1"/>
    </xf>
    <xf numFmtId="0" fontId="3" fillId="0" borderId="0" xfId="1" applyFont="1" applyAlignment="1">
      <alignment horizontal="left" vertical="top"/>
    </xf>
    <xf numFmtId="0" fontId="2" fillId="0" borderId="0" xfId="1" applyFont="1" applyBorder="1" applyAlignment="1">
      <alignment horizontal="center"/>
    </xf>
    <xf numFmtId="0" fontId="5" fillId="0" borderId="0" xfId="0" applyFont="1" applyBorder="1" applyAlignment="1">
      <alignment horizontal="right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right" wrapText="1"/>
    </xf>
    <xf numFmtId="0" fontId="8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4" fontId="2" fillId="0" borderId="7" xfId="1" applyNumberFormat="1" applyFont="1" applyBorder="1" applyAlignment="1">
      <alignment horizontal="right" vertical="center"/>
    </xf>
    <xf numFmtId="4" fontId="2" fillId="0" borderId="8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wrapText="1"/>
    </xf>
    <xf numFmtId="0" fontId="8" fillId="0" borderId="0" xfId="1" applyFont="1" applyBorder="1" applyAlignment="1">
      <alignment horizont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4</xdr:col>
      <xdr:colOff>581025</xdr:colOff>
      <xdr:row>9</xdr:row>
      <xdr:rowOff>428625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24200" y="2276475"/>
          <a:ext cx="18383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10</xdr:row>
      <xdr:rowOff>38100</xdr:rowOff>
    </xdr:from>
    <xdr:to>
      <xdr:col>1</xdr:col>
      <xdr:colOff>714375</xdr:colOff>
      <xdr:row>10</xdr:row>
      <xdr:rowOff>266700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1475" y="26860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11</xdr:row>
      <xdr:rowOff>638175</xdr:rowOff>
    </xdr:from>
    <xdr:to>
      <xdr:col>1</xdr:col>
      <xdr:colOff>190500</xdr:colOff>
      <xdr:row>11</xdr:row>
      <xdr:rowOff>866775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4800" y="36195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14</xdr:row>
      <xdr:rowOff>496956</xdr:rowOff>
    </xdr:from>
    <xdr:to>
      <xdr:col>7</xdr:col>
      <xdr:colOff>944217</xdr:colOff>
      <xdr:row>14</xdr:row>
      <xdr:rowOff>1126433</xdr:rowOff>
    </xdr:to>
    <xdr:pic>
      <xdr:nvPicPr>
        <xdr:cNvPr id="6" name="Рисунок 2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61413" y="4588565"/>
          <a:ext cx="944217" cy="629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115957</xdr:colOff>
      <xdr:row>14</xdr:row>
      <xdr:rowOff>844826</xdr:rowOff>
    </xdr:from>
    <xdr:to>
      <xdr:col>8</xdr:col>
      <xdr:colOff>935107</xdr:colOff>
      <xdr:row>14</xdr:row>
      <xdr:rowOff>1118152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746435" y="4936435"/>
          <a:ext cx="819150" cy="273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view="pageBreakPreview" zoomScale="94" zoomScaleSheetLayoutView="94" workbookViewId="0">
      <selection activeCell="A3" sqref="A3:J3"/>
    </sheetView>
  </sheetViews>
  <sheetFormatPr defaultColWidth="9.28515625" defaultRowHeight="12" x14ac:dyDescent="0.2"/>
  <cols>
    <col min="1" max="1" width="4.140625" style="1" customWidth="1"/>
    <col min="2" max="2" width="42.7109375" style="1" customWidth="1"/>
    <col min="3" max="3" width="9.7109375" style="1" customWidth="1"/>
    <col min="4" max="4" width="9.140625" style="1" customWidth="1"/>
    <col min="5" max="5" width="16.85546875" style="1" customWidth="1"/>
    <col min="6" max="6" width="16.28515625" style="1" customWidth="1"/>
    <col min="7" max="7" width="16" style="1" customWidth="1"/>
    <col min="8" max="8" width="14.5703125" style="1" customWidth="1"/>
    <col min="9" max="9" width="15" style="1" customWidth="1"/>
    <col min="10" max="10" width="30.140625" style="1" customWidth="1"/>
    <col min="11" max="11" width="10.5703125" style="1" bestFit="1" customWidth="1"/>
    <col min="12" max="16384" width="9.28515625" style="1"/>
  </cols>
  <sheetData>
    <row r="1" spans="1:12" ht="23.25" customHeight="1" x14ac:dyDescent="0.2">
      <c r="B1" s="1">
        <f ca="1">A1:J30</f>
        <v>0</v>
      </c>
      <c r="G1" s="54" t="s">
        <v>16</v>
      </c>
      <c r="H1" s="55"/>
      <c r="I1" s="55"/>
      <c r="J1" s="55"/>
    </row>
    <row r="2" spans="1:12" ht="14.25" x14ac:dyDescent="0.2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2"/>
      <c r="L2" s="2"/>
    </row>
    <row r="3" spans="1:12" ht="14.25" x14ac:dyDescent="0.2">
      <c r="A3" s="61" t="s">
        <v>38</v>
      </c>
      <c r="B3" s="43"/>
      <c r="C3" s="43"/>
      <c r="D3" s="43"/>
      <c r="E3" s="43"/>
      <c r="F3" s="43"/>
      <c r="G3" s="43"/>
      <c r="H3" s="43"/>
      <c r="I3" s="43"/>
      <c r="J3" s="43"/>
      <c r="K3" s="2"/>
      <c r="L3" s="2"/>
    </row>
    <row r="4" spans="1:12" ht="15" customHeight="1" x14ac:dyDescent="0.2">
      <c r="A4" s="43"/>
      <c r="B4" s="43"/>
      <c r="C4" s="43"/>
      <c r="D4" s="43"/>
      <c r="E4" s="43"/>
      <c r="F4" s="43"/>
      <c r="G4" s="43"/>
      <c r="H4" s="43"/>
      <c r="I4" s="43"/>
      <c r="J4" s="43"/>
      <c r="K4" s="2"/>
      <c r="L4" s="2"/>
    </row>
    <row r="5" spans="1:12" ht="15" customHeight="1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2"/>
      <c r="L5" s="2"/>
    </row>
    <row r="6" spans="1:12" ht="15" x14ac:dyDescent="0.2">
      <c r="A6" s="42" t="s">
        <v>1</v>
      </c>
      <c r="B6" s="42"/>
      <c r="C6" s="42"/>
      <c r="D6" s="42"/>
      <c r="E6" s="42"/>
      <c r="F6" s="42"/>
      <c r="G6" s="42"/>
      <c r="H6" s="42"/>
      <c r="I6" s="42"/>
      <c r="J6" s="42"/>
      <c r="K6" s="2"/>
      <c r="L6" s="2"/>
    </row>
    <row r="7" spans="1:12" ht="20.45" customHeight="1" x14ac:dyDescent="0.2">
      <c r="A7" s="42" t="s">
        <v>11</v>
      </c>
      <c r="B7" s="42"/>
      <c r="C7" s="42"/>
      <c r="D7" s="42"/>
      <c r="E7" s="42"/>
      <c r="F7" s="42"/>
      <c r="G7" s="42"/>
      <c r="H7" s="42"/>
      <c r="I7" s="42"/>
      <c r="J7" s="42"/>
      <c r="K7" s="2"/>
      <c r="L7" s="2"/>
    </row>
    <row r="8" spans="1:12" ht="34.9" customHeight="1" x14ac:dyDescent="0.2">
      <c r="A8" s="42" t="s">
        <v>15</v>
      </c>
      <c r="B8" s="42"/>
      <c r="C8" s="42"/>
      <c r="D8" s="42"/>
      <c r="E8" s="42"/>
      <c r="F8" s="42"/>
      <c r="G8" s="42"/>
      <c r="H8" s="42"/>
      <c r="I8" s="42"/>
      <c r="J8" s="42"/>
      <c r="K8" s="2"/>
      <c r="L8" s="2"/>
    </row>
    <row r="9" spans="1:12" ht="15" x14ac:dyDescent="0.2">
      <c r="A9" s="42" t="s">
        <v>2</v>
      </c>
      <c r="B9" s="42"/>
      <c r="C9" s="42"/>
      <c r="D9" s="42"/>
      <c r="E9" s="42"/>
      <c r="F9" s="42"/>
      <c r="G9" s="42"/>
      <c r="H9" s="42"/>
      <c r="I9" s="42"/>
      <c r="J9" s="42"/>
      <c r="K9" s="2"/>
      <c r="L9" s="2"/>
    </row>
    <row r="10" spans="1:12" ht="33" customHeight="1" x14ac:dyDescent="0.2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2"/>
      <c r="L10" s="2"/>
    </row>
    <row r="11" spans="1:12" ht="26.25" customHeight="1" x14ac:dyDescent="0.2">
      <c r="A11" s="3" t="s">
        <v>3</v>
      </c>
      <c r="B11" s="51" t="s">
        <v>4</v>
      </c>
      <c r="C11" s="51"/>
      <c r="D11" s="51"/>
      <c r="E11" s="51"/>
      <c r="F11" s="51"/>
      <c r="G11" s="3"/>
      <c r="H11" s="3"/>
      <c r="I11" s="3"/>
      <c r="J11" s="3"/>
      <c r="K11" s="2"/>
      <c r="L11" s="2"/>
    </row>
    <row r="12" spans="1:12" ht="87.75" customHeight="1" x14ac:dyDescent="0.2">
      <c r="A12" s="27"/>
      <c r="B12" s="42" t="s">
        <v>5</v>
      </c>
      <c r="C12" s="42"/>
      <c r="D12" s="42"/>
      <c r="E12" s="42"/>
      <c r="F12" s="42"/>
      <c r="G12" s="42"/>
      <c r="H12" s="42"/>
      <c r="I12" s="42"/>
      <c r="J12" s="42"/>
      <c r="K12" s="2"/>
      <c r="L12" s="2"/>
    </row>
    <row r="13" spans="1:12" ht="12.75" thickBot="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"/>
      <c r="L13" s="2"/>
    </row>
    <row r="14" spans="1:12" x14ac:dyDescent="0.2">
      <c r="A14" s="52" t="s">
        <v>6</v>
      </c>
      <c r="B14" s="44" t="s">
        <v>12</v>
      </c>
      <c r="C14" s="44" t="s">
        <v>7</v>
      </c>
      <c r="D14" s="44" t="s">
        <v>8</v>
      </c>
      <c r="E14" s="44" t="s">
        <v>9</v>
      </c>
      <c r="F14" s="44"/>
      <c r="G14" s="44"/>
      <c r="H14" s="57" t="s">
        <v>10</v>
      </c>
      <c r="I14" s="44" t="s">
        <v>17</v>
      </c>
      <c r="J14" s="46" t="s">
        <v>13</v>
      </c>
      <c r="K14" s="2"/>
      <c r="L14" s="2"/>
    </row>
    <row r="15" spans="1:12" s="5" customFormat="1" ht="97.15" customHeight="1" x14ac:dyDescent="0.2">
      <c r="A15" s="53"/>
      <c r="B15" s="45"/>
      <c r="C15" s="45"/>
      <c r="D15" s="45"/>
      <c r="E15" s="25" t="s">
        <v>40</v>
      </c>
      <c r="F15" s="25" t="s">
        <v>41</v>
      </c>
      <c r="G15" s="25" t="s">
        <v>42</v>
      </c>
      <c r="H15" s="58"/>
      <c r="I15" s="45"/>
      <c r="J15" s="47"/>
      <c r="K15" s="4"/>
      <c r="L15" s="4"/>
    </row>
    <row r="16" spans="1:12" s="5" customFormat="1" ht="20.25" customHeight="1" x14ac:dyDescent="0.2">
      <c r="A16" s="31">
        <v>1</v>
      </c>
      <c r="B16" s="32" t="s">
        <v>19</v>
      </c>
      <c r="C16" s="33" t="s">
        <v>34</v>
      </c>
      <c r="D16" s="33">
        <v>1</v>
      </c>
      <c r="E16" s="34" t="s">
        <v>18</v>
      </c>
      <c r="F16" s="34">
        <v>5159.87</v>
      </c>
      <c r="G16" s="34">
        <v>4914.16</v>
      </c>
      <c r="H16" s="35">
        <v>4874.7299999999996</v>
      </c>
      <c r="I16" s="36">
        <v>5.9</v>
      </c>
      <c r="J16" s="37">
        <f t="shared" ref="J16:J28" si="0">H16*D16</f>
        <v>4874.7299999999996</v>
      </c>
      <c r="K16" s="4"/>
      <c r="L16" s="4"/>
    </row>
    <row r="17" spans="1:12" s="5" customFormat="1" ht="20.25" customHeight="1" x14ac:dyDescent="0.2">
      <c r="A17" s="31">
        <v>2</v>
      </c>
      <c r="B17" s="32" t="s">
        <v>20</v>
      </c>
      <c r="C17" s="33" t="s">
        <v>34</v>
      </c>
      <c r="D17" s="33">
        <v>1</v>
      </c>
      <c r="E17" s="34">
        <v>269.57</v>
      </c>
      <c r="F17" s="34">
        <v>305.7</v>
      </c>
      <c r="G17" s="34">
        <v>291.14</v>
      </c>
      <c r="H17" s="35">
        <v>288.8</v>
      </c>
      <c r="I17" s="36">
        <f t="shared" ref="I17:I29" si="1">SQRT(VARA(E17,F17,G17))/H17*100</f>
        <v>6.2943170374166524</v>
      </c>
      <c r="J17" s="37">
        <f t="shared" si="0"/>
        <v>288.8</v>
      </c>
      <c r="K17" s="4"/>
      <c r="L17" s="4"/>
    </row>
    <row r="18" spans="1:12" s="5" customFormat="1" ht="18" customHeight="1" x14ac:dyDescent="0.2">
      <c r="A18" s="31">
        <v>3</v>
      </c>
      <c r="B18" s="32" t="s">
        <v>21</v>
      </c>
      <c r="C18" s="33" t="s">
        <v>34</v>
      </c>
      <c r="D18" s="33">
        <v>2</v>
      </c>
      <c r="E18" s="34">
        <v>586.98</v>
      </c>
      <c r="F18" s="34">
        <v>665.64</v>
      </c>
      <c r="G18" s="34">
        <v>633.94000000000005</v>
      </c>
      <c r="H18" s="35">
        <v>628.85</v>
      </c>
      <c r="I18" s="36">
        <f t="shared" si="1"/>
        <v>6.2933821681666027</v>
      </c>
      <c r="J18" s="37">
        <f t="shared" si="0"/>
        <v>1257.7</v>
      </c>
      <c r="K18" s="4"/>
      <c r="L18" s="4"/>
    </row>
    <row r="19" spans="1:12" s="5" customFormat="1" ht="18" customHeight="1" x14ac:dyDescent="0.2">
      <c r="A19" s="31">
        <v>4</v>
      </c>
      <c r="B19" s="32" t="s">
        <v>22</v>
      </c>
      <c r="C19" s="33" t="s">
        <v>35</v>
      </c>
      <c r="D19" s="33">
        <v>15.7</v>
      </c>
      <c r="E19" s="34">
        <v>96.73</v>
      </c>
      <c r="F19" s="34">
        <v>109.69</v>
      </c>
      <c r="G19" s="34">
        <v>104.47</v>
      </c>
      <c r="H19" s="35">
        <f t="shared" ref="H19:H28" si="2">(E19+F19+G19)/3</f>
        <v>103.63</v>
      </c>
      <c r="I19" s="36">
        <f t="shared" si="1"/>
        <v>6.2922951686815578</v>
      </c>
      <c r="J19" s="38">
        <f t="shared" si="0"/>
        <v>1626.9909999999998</v>
      </c>
      <c r="K19" s="4"/>
      <c r="L19" s="4"/>
    </row>
    <row r="20" spans="1:12" s="5" customFormat="1" ht="18.75" customHeight="1" x14ac:dyDescent="0.2">
      <c r="A20" s="31">
        <v>5</v>
      </c>
      <c r="B20" s="32" t="s">
        <v>23</v>
      </c>
      <c r="C20" s="33" t="s">
        <v>35</v>
      </c>
      <c r="D20" s="33">
        <v>20</v>
      </c>
      <c r="E20" s="34">
        <v>45.6</v>
      </c>
      <c r="F20" s="34">
        <v>51.71</v>
      </c>
      <c r="G20" s="34">
        <v>49.25</v>
      </c>
      <c r="H20" s="39">
        <f t="shared" si="2"/>
        <v>48.853333333333332</v>
      </c>
      <c r="I20" s="36">
        <f t="shared" si="1"/>
        <v>6.2928219777691226</v>
      </c>
      <c r="J20" s="38">
        <f t="shared" si="0"/>
        <v>977.06666666666661</v>
      </c>
      <c r="K20" s="4"/>
      <c r="L20" s="4"/>
    </row>
    <row r="21" spans="1:12" s="5" customFormat="1" ht="18.75" customHeight="1" x14ac:dyDescent="0.2">
      <c r="A21" s="31">
        <v>6</v>
      </c>
      <c r="B21" s="32" t="s">
        <v>24</v>
      </c>
      <c r="C21" s="33" t="s">
        <v>36</v>
      </c>
      <c r="D21" s="33">
        <v>48</v>
      </c>
      <c r="E21" s="34">
        <v>232.51</v>
      </c>
      <c r="F21" s="34">
        <v>263.67</v>
      </c>
      <c r="G21" s="34">
        <v>251.11</v>
      </c>
      <c r="H21" s="39">
        <f t="shared" si="2"/>
        <v>249.09666666666666</v>
      </c>
      <c r="I21" s="36">
        <f t="shared" si="1"/>
        <v>6.2936457060789177</v>
      </c>
      <c r="J21" s="37">
        <f t="shared" si="0"/>
        <v>11956.64</v>
      </c>
      <c r="K21" s="4"/>
      <c r="L21" s="4"/>
    </row>
    <row r="22" spans="1:12" s="5" customFormat="1" ht="24.75" customHeight="1" x14ac:dyDescent="0.2">
      <c r="A22" s="31">
        <v>7</v>
      </c>
      <c r="B22" s="32" t="s">
        <v>25</v>
      </c>
      <c r="C22" s="33" t="s">
        <v>34</v>
      </c>
      <c r="D22" s="33">
        <v>9</v>
      </c>
      <c r="E22" s="34">
        <v>152.93</v>
      </c>
      <c r="F22" s="34">
        <v>173.42</v>
      </c>
      <c r="G22" s="34">
        <v>165.16</v>
      </c>
      <c r="H22" s="39">
        <f t="shared" si="2"/>
        <v>163.83666666666667</v>
      </c>
      <c r="I22" s="36">
        <f t="shared" si="1"/>
        <v>6.2921816555147041</v>
      </c>
      <c r="J22" s="37">
        <f t="shared" si="0"/>
        <v>1474.53</v>
      </c>
      <c r="K22" s="4"/>
      <c r="L22" s="4"/>
    </row>
    <row r="23" spans="1:12" s="5" customFormat="1" ht="23.25" customHeight="1" x14ac:dyDescent="0.2">
      <c r="A23" s="31">
        <v>8</v>
      </c>
      <c r="B23" s="32" t="s">
        <v>26</v>
      </c>
      <c r="C23" s="33" t="s">
        <v>34</v>
      </c>
      <c r="D23" s="33">
        <v>30</v>
      </c>
      <c r="E23" s="34">
        <v>230.69</v>
      </c>
      <c r="F23" s="34">
        <v>261.61</v>
      </c>
      <c r="G23" s="34">
        <v>249.15</v>
      </c>
      <c r="H23" s="35">
        <f t="shared" si="2"/>
        <v>247.15</v>
      </c>
      <c r="I23" s="36">
        <f t="shared" si="1"/>
        <v>6.2944454864484145</v>
      </c>
      <c r="J23" s="37">
        <f t="shared" si="0"/>
        <v>7414.5</v>
      </c>
      <c r="K23" s="4"/>
      <c r="L23" s="4"/>
    </row>
    <row r="24" spans="1:12" s="5" customFormat="1" ht="19.5" customHeight="1" x14ac:dyDescent="0.2">
      <c r="A24" s="31">
        <v>9</v>
      </c>
      <c r="B24" s="32" t="s">
        <v>27</v>
      </c>
      <c r="C24" s="33" t="s">
        <v>37</v>
      </c>
      <c r="D24" s="33">
        <v>1</v>
      </c>
      <c r="E24" s="34">
        <v>353.28</v>
      </c>
      <c r="F24" s="34">
        <v>400.62</v>
      </c>
      <c r="G24" s="34">
        <v>381.54</v>
      </c>
      <c r="H24" s="35">
        <f t="shared" si="2"/>
        <v>378.48</v>
      </c>
      <c r="I24" s="36">
        <f t="shared" si="1"/>
        <v>6.2930363657261807</v>
      </c>
      <c r="J24" s="37">
        <f t="shared" si="0"/>
        <v>378.48</v>
      </c>
      <c r="K24" s="4"/>
      <c r="L24" s="4"/>
    </row>
    <row r="25" spans="1:12" s="5" customFormat="1" ht="24" customHeight="1" x14ac:dyDescent="0.2">
      <c r="A25" s="31">
        <v>10</v>
      </c>
      <c r="B25" s="32" t="s">
        <v>28</v>
      </c>
      <c r="C25" s="33" t="s">
        <v>34</v>
      </c>
      <c r="D25" s="33">
        <v>48</v>
      </c>
      <c r="E25" s="34">
        <v>625.78</v>
      </c>
      <c r="F25" s="34">
        <v>709.63</v>
      </c>
      <c r="G25" s="34">
        <v>675.84</v>
      </c>
      <c r="H25" s="39">
        <f t="shared" si="2"/>
        <v>670.41666666666663</v>
      </c>
      <c r="I25" s="36">
        <f t="shared" si="1"/>
        <v>6.2926928286635766</v>
      </c>
      <c r="J25" s="37">
        <f t="shared" si="0"/>
        <v>32180</v>
      </c>
      <c r="K25" s="4"/>
      <c r="L25" s="4"/>
    </row>
    <row r="26" spans="1:12" s="5" customFormat="1" ht="19.5" customHeight="1" x14ac:dyDescent="0.2">
      <c r="A26" s="31">
        <v>11</v>
      </c>
      <c r="B26" s="32" t="s">
        <v>29</v>
      </c>
      <c r="C26" s="33" t="s">
        <v>34</v>
      </c>
      <c r="D26" s="33">
        <v>8</v>
      </c>
      <c r="E26" s="34">
        <v>540.01</v>
      </c>
      <c r="F26" s="34">
        <v>612.37</v>
      </c>
      <c r="G26" s="34">
        <v>583.21</v>
      </c>
      <c r="H26" s="35">
        <f t="shared" si="2"/>
        <v>578.53000000000009</v>
      </c>
      <c r="I26" s="36">
        <f t="shared" si="1"/>
        <v>6.2928987512968897</v>
      </c>
      <c r="J26" s="37">
        <f t="shared" si="0"/>
        <v>4628.2400000000007</v>
      </c>
      <c r="K26" s="4"/>
      <c r="L26" s="4"/>
    </row>
    <row r="27" spans="1:12" s="5" customFormat="1" ht="15.75" customHeight="1" x14ac:dyDescent="0.2">
      <c r="A27" s="31">
        <v>12</v>
      </c>
      <c r="B27" s="32" t="s">
        <v>30</v>
      </c>
      <c r="C27" s="33" t="s">
        <v>34</v>
      </c>
      <c r="D27" s="33">
        <v>1</v>
      </c>
      <c r="E27" s="34" t="s">
        <v>33</v>
      </c>
      <c r="F27" s="34">
        <v>9996.7800000000007</v>
      </c>
      <c r="G27" s="34">
        <v>9520.74</v>
      </c>
      <c r="H27" s="35">
        <v>9444.34</v>
      </c>
      <c r="I27" s="36">
        <v>5.9</v>
      </c>
      <c r="J27" s="37">
        <f t="shared" si="0"/>
        <v>9444.34</v>
      </c>
      <c r="K27" s="4"/>
      <c r="L27" s="4"/>
    </row>
    <row r="28" spans="1:12" s="5" customFormat="1" ht="22.5" customHeight="1" x14ac:dyDescent="0.2">
      <c r="A28" s="31">
        <v>13</v>
      </c>
      <c r="B28" s="32" t="s">
        <v>31</v>
      </c>
      <c r="C28" s="33" t="s">
        <v>34</v>
      </c>
      <c r="D28" s="33">
        <v>5</v>
      </c>
      <c r="E28" s="34">
        <v>715.5</v>
      </c>
      <c r="F28" s="34">
        <v>811.38</v>
      </c>
      <c r="G28" s="34">
        <v>772.74</v>
      </c>
      <c r="H28" s="35">
        <f t="shared" si="2"/>
        <v>766.54</v>
      </c>
      <c r="I28" s="36">
        <f t="shared" si="1"/>
        <v>6.293181209478921</v>
      </c>
      <c r="J28" s="37">
        <f t="shared" si="0"/>
        <v>3832.7</v>
      </c>
      <c r="K28" s="4"/>
      <c r="L28" s="4"/>
    </row>
    <row r="29" spans="1:12" s="8" customFormat="1" ht="22.5" customHeight="1" x14ac:dyDescent="0.2">
      <c r="A29" s="28">
        <v>14</v>
      </c>
      <c r="B29" s="30" t="s">
        <v>32</v>
      </c>
      <c r="C29" s="24" t="s">
        <v>34</v>
      </c>
      <c r="D29" s="6">
        <v>3</v>
      </c>
      <c r="E29" s="6">
        <v>931.5</v>
      </c>
      <c r="F29" s="6">
        <v>1056.32</v>
      </c>
      <c r="G29" s="6">
        <v>1006.02</v>
      </c>
      <c r="H29" s="6">
        <f t="shared" ref="H29" si="3">(E29+F29+G29)/3</f>
        <v>997.94666666666672</v>
      </c>
      <c r="I29" s="36">
        <f t="shared" si="1"/>
        <v>6.2929630581064693</v>
      </c>
      <c r="J29" s="29">
        <f>H29*D29</f>
        <v>2993.84</v>
      </c>
      <c r="K29" s="23"/>
      <c r="L29" s="7"/>
    </row>
    <row r="30" spans="1:12" s="8" customFormat="1" ht="12.75" thickBot="1" x14ac:dyDescent="0.25">
      <c r="A30" s="59" t="s">
        <v>14</v>
      </c>
      <c r="B30" s="60"/>
      <c r="C30" s="60"/>
      <c r="D30" s="60"/>
      <c r="E30" s="60"/>
      <c r="F30" s="60"/>
      <c r="G30" s="60"/>
      <c r="H30" s="60"/>
      <c r="I30" s="60"/>
      <c r="J30" s="40">
        <f>SUM(J16:J29)</f>
        <v>83328.55766666666</v>
      </c>
      <c r="K30" s="23"/>
      <c r="L30" s="7"/>
    </row>
    <row r="31" spans="1:12" x14ac:dyDescent="0.2">
      <c r="A31" s="9"/>
      <c r="B31" s="18"/>
      <c r="C31" s="9"/>
      <c r="D31" s="9"/>
      <c r="E31" s="9"/>
      <c r="F31" s="9"/>
      <c r="G31" s="9"/>
      <c r="H31" s="9"/>
      <c r="I31" s="9"/>
      <c r="J31" s="10"/>
    </row>
    <row r="32" spans="1:12" ht="68.25" customHeight="1" x14ac:dyDescent="0.2">
      <c r="A32" s="9"/>
      <c r="B32" s="62" t="s">
        <v>39</v>
      </c>
      <c r="C32" s="62"/>
      <c r="D32" s="62"/>
      <c r="E32" s="62"/>
      <c r="F32" s="62"/>
      <c r="G32" s="62"/>
      <c r="H32" s="62"/>
      <c r="I32" s="62"/>
      <c r="J32" s="62"/>
    </row>
    <row r="33" spans="1:10" ht="15.75" x14ac:dyDescent="0.25">
      <c r="A33" s="11"/>
      <c r="B33" s="9"/>
      <c r="C33" s="12"/>
      <c r="D33" s="12"/>
      <c r="E33" s="12"/>
      <c r="F33" s="13"/>
      <c r="G33" s="13"/>
      <c r="H33" s="13"/>
      <c r="I33" s="14"/>
      <c r="J33" s="14"/>
    </row>
    <row r="34" spans="1:10" s="20" customFormat="1" ht="27.75" customHeight="1" x14ac:dyDescent="0.25">
      <c r="A34" s="19"/>
      <c r="B34" s="42"/>
      <c r="C34" s="42"/>
      <c r="D34" s="42"/>
      <c r="E34" s="42"/>
    </row>
    <row r="35" spans="1:10" s="20" customFormat="1" ht="48" customHeight="1" x14ac:dyDescent="0.25">
      <c r="A35" s="19"/>
      <c r="B35" s="42"/>
      <c r="C35" s="42"/>
      <c r="D35" s="26"/>
      <c r="E35" s="26"/>
    </row>
    <row r="36" spans="1:10" ht="15.75" x14ac:dyDescent="0.25">
      <c r="B36" s="21"/>
      <c r="C36" s="15"/>
      <c r="D36" s="14"/>
      <c r="E36" s="14"/>
      <c r="F36" s="14"/>
      <c r="G36" s="14"/>
      <c r="H36" s="14"/>
    </row>
    <row r="37" spans="1:10" ht="15.75" x14ac:dyDescent="0.25">
      <c r="B37" s="56"/>
      <c r="C37" s="56"/>
      <c r="D37" s="56"/>
      <c r="E37" s="56"/>
      <c r="F37" s="14"/>
      <c r="G37" s="22"/>
      <c r="H37" s="14"/>
    </row>
    <row r="38" spans="1:10" ht="15.75" x14ac:dyDescent="0.2">
      <c r="B38" s="41"/>
      <c r="C38" s="41"/>
      <c r="D38" s="41"/>
      <c r="E38" s="41"/>
      <c r="F38" s="48"/>
      <c r="G38" s="49"/>
      <c r="H38" s="49"/>
    </row>
    <row r="39" spans="1:10" ht="15.75" x14ac:dyDescent="0.25">
      <c r="B39" s="16"/>
      <c r="C39" s="17"/>
      <c r="D39" s="17"/>
      <c r="E39" s="17"/>
      <c r="F39" s="14"/>
      <c r="G39" s="22"/>
      <c r="H39" s="14"/>
    </row>
    <row r="40" spans="1:10" ht="15.75" x14ac:dyDescent="0.2">
      <c r="B40" s="17"/>
    </row>
  </sheetData>
  <mergeCells count="27">
    <mergeCell ref="G1:J1"/>
    <mergeCell ref="B37:E37"/>
    <mergeCell ref="C14:C15"/>
    <mergeCell ref="D14:D15"/>
    <mergeCell ref="E14:G14"/>
    <mergeCell ref="H14:H15"/>
    <mergeCell ref="B34:E34"/>
    <mergeCell ref="A30:I30"/>
    <mergeCell ref="A3:J3"/>
    <mergeCell ref="A5:J5"/>
    <mergeCell ref="A4:J4"/>
    <mergeCell ref="B32:J32"/>
    <mergeCell ref="B38:E38"/>
    <mergeCell ref="A8:J8"/>
    <mergeCell ref="A2:J2"/>
    <mergeCell ref="A6:J6"/>
    <mergeCell ref="A7:J7"/>
    <mergeCell ref="B35:C35"/>
    <mergeCell ref="I14:I15"/>
    <mergeCell ref="J14:J15"/>
    <mergeCell ref="F38:H38"/>
    <mergeCell ref="A9:J9"/>
    <mergeCell ref="A10:J10"/>
    <mergeCell ref="B11:F11"/>
    <mergeCell ref="B12:J12"/>
    <mergeCell ref="A14:A15"/>
    <mergeCell ref="B14:B1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2026-08-17T09:57:41Z</dcterms:modified>
</cp:coreProperties>
</file>