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filterPrivacy="1" defaultThemeVersion="124226"/>
  <xr:revisionPtr revIDLastSave="0" documentId="8_{52CA7065-2E24-4779-B96A-9DE5A23D10D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НМЦК" sheetId="4" r:id="rId1"/>
    <sheet name="Лист1" sheetId="5" r:id="rId2"/>
  </sheets>
  <definedNames>
    <definedName name="n_1">{"","одинz","дваz","триz","четыреz","пятьz","шестьz","семьz","восемьz","девятьz"}</definedName>
    <definedName name="n_2">{"десятьz","одиннадцатьz","двенадцатьz","тринадцатьz","четырнадцатьz","пятнадцатьz","шестнадцатьz","семнадцатьz","восемнадцатьz","девятнадцатьz"}</definedName>
    <definedName name="n_3">{"";1;"двадцатьz";"тридцатьz";"сорокz";"пятьдесятz";"шестьдесятz";"семьдесятz";"восемьдесятz";"девяностоz"}</definedName>
    <definedName name="n_4">{"","стоz","двестиz","тристаz","четырестаz","пятьсотz","шестьсотz","семьсотz","восемьсотz","девятьсотz"}</definedName>
    <definedName name="n_5">{"","однаz","двеz","триz","четыреz","пятьz","шестьz","семьz","восемьz","девятьz"}</definedName>
    <definedName name="n0">"000000000000"&amp;MID(1/2,2,1)&amp;"00"</definedName>
    <definedName name="n0x">IF(n_3=1,n_2,n_3&amp;n_1)</definedName>
    <definedName name="n1x">IF(n_3=1,n_2,n_3&amp;n_5)</definedName>
    <definedName name="мил">{0,"овz";1,"z";2,"аz";5,"овz"}</definedName>
    <definedName name="тыс">{0,"тысячz";1,"тысячаz";2,"тысячиz";5,"тысячz"}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" i="4" l="1"/>
  <c r="K3" i="4" s="1"/>
  <c r="P3" i="4" s="1"/>
  <c r="C5" i="4" s="1"/>
  <c r="L3" i="4"/>
  <c r="M3" i="4"/>
  <c r="E5" i="4" l="1"/>
  <c r="N3" i="4"/>
  <c r="O3" i="4" s="1"/>
  <c r="S3" i="4"/>
  <c r="T3" i="4"/>
  <c r="U3" i="4"/>
</calcChain>
</file>

<file path=xl/sharedStrings.xml><?xml version="1.0" encoding="utf-8"?>
<sst xmlns="http://schemas.openxmlformats.org/spreadsheetml/2006/main" count="132" uniqueCount="73">
  <si>
    <t>№ п/п</t>
  </si>
  <si>
    <t>Наименование товара, работ, услуг</t>
  </si>
  <si>
    <t>Объем</t>
  </si>
  <si>
    <t>Кол-во</t>
  </si>
  <si>
    <t>Цена за ед.изм.</t>
  </si>
  <si>
    <t>Источник №2</t>
  </si>
  <si>
    <t>Источник №3</t>
  </si>
  <si>
    <t>Источник №4</t>
  </si>
  <si>
    <t>Источник №5</t>
  </si>
  <si>
    <t>Совокупность значений</t>
  </si>
  <si>
    <t>Кол-во знач.</t>
  </si>
  <si>
    <t>Сред.квадр.откл. σ=</t>
  </si>
  <si>
    <t>Коэфф вариации V=</t>
  </si>
  <si>
    <t>Средн. арифм.</t>
  </si>
  <si>
    <t>Ед. изм.</t>
  </si>
  <si>
    <t>Рыночная цена</t>
  </si>
  <si>
    <t>Цена товара</t>
  </si>
  <si>
    <t xml:space="preserve">Источник №1 </t>
  </si>
  <si>
    <t>шт</t>
  </si>
  <si>
    <t>№</t>
  </si>
  <si>
    <t>Наименование товара</t>
  </si>
  <si>
    <t>Единиц а изме- рения</t>
  </si>
  <si>
    <t>Коли- чество</t>
  </si>
  <si>
    <t>Цена</t>
  </si>
  <si>
    <t>Сумма</t>
  </si>
  <si>
    <t>Серок поставки</t>
  </si>
  <si>
    <t>Наименование работ и оборубобания</t>
  </si>
  <si>
    <t>Кол- во</t>
  </si>
  <si>
    <t>Ед. изм</t>
  </si>
  <si>
    <t>Стоимость за единицу (рублей)</t>
  </si>
  <si>
    <t>Стоимость с НДС. (рублей)</t>
  </si>
  <si>
    <r>
      <t xml:space="preserve">.Vs </t>
    </r>
    <r>
      <rPr>
        <b/>
        <sz val="8"/>
        <rFont val="Times New Roman"/>
        <family val="1"/>
        <charset val="204"/>
      </rPr>
      <t>п/н</t>
    </r>
  </si>
  <si>
    <t>Наименование работ н оборудования</t>
  </si>
  <si>
    <t>Ед. И JM.</t>
  </si>
  <si>
    <t>Стоимость ja единицу (рублей)</t>
  </si>
  <si>
    <r>
      <t xml:space="preserve">Стоимость </t>
    </r>
    <r>
      <rPr>
        <sz val="8"/>
        <rFont val="Times New Roman"/>
        <family val="1"/>
        <charset val="204"/>
      </rPr>
      <t xml:space="preserve">С </t>
    </r>
    <r>
      <rPr>
        <b/>
        <sz val="8"/>
        <rFont val="Times New Roman"/>
        <family val="1"/>
        <charset val="204"/>
      </rPr>
      <t>НДС, (рублей)</t>
    </r>
  </si>
  <si>
    <t>Срок поставки</t>
  </si>
  <si>
    <t>Фильтр воздушный карманный ФК 565x300x200 G4</t>
  </si>
  <si>
    <t>1-2 дня</t>
  </si>
  <si>
    <t>Фильтр Воздушный карманный ФК 565x300x200 G4 (срок поставки 1-2 дня)</t>
  </si>
  <si>
    <t>шт.</t>
  </si>
  <si>
    <t>HIT.</t>
  </si>
  <si>
    <t>Фильтр воздушный карманный ФК 850x300x200 G4</t>
  </si>
  <si>
    <t>Фильтр воздушный карманный ФК 850x300x200 G4 (срок поставки 1-2 дня)</t>
  </si>
  <si>
    <t>Фильтр воздушный карманный ФК 860x380x200 G4</t>
  </si>
  <si>
    <t>Фильтр воздушный карманный ФК 860x380x200 G4 (срок поставки 1-2 дня)</t>
  </si>
  <si>
    <t>1 -2 дня</t>
  </si>
  <si>
    <t>Фильтр воздушный карманный ФК 590x290x300 G4</t>
  </si>
  <si>
    <t>Фильтр воздушный карманный ФК 590x290x300 G4 (срок поставки 1-2 дня)</t>
  </si>
  <si>
    <t>Насос NOC 30/8 ЕМ</t>
  </si>
  <si>
    <t>3-4 дня</t>
  </si>
  <si>
    <t>Насос N0C 30/8 ЕМ (срок поставки 3-4 дня)</t>
  </si>
  <si>
    <t>Фильтр воздушный карманный ФК 870x470x300 G4</t>
  </si>
  <si>
    <t>Фильтр воздушный карманный ФК 870x470x300 G4 (срок поставки 1-2 дня)</t>
  </si>
  <si>
    <t>Фильтр воздушный карманный ФК 590x490x300 G4</t>
  </si>
  <si>
    <t>Фильтр воздушный карманный ФК 590x490x300 G4 (срок поставки 1-2 дня)</t>
  </si>
  <si>
    <t>Фильтр воздушный карманный ФК 590x490x300 &lt;34</t>
  </si>
  <si>
    <t>Ремень клиновой 21045</t>
  </si>
  <si>
    <t>7 раб. дней</t>
  </si>
  <si>
    <r>
      <t>5</t>
    </r>
    <r>
      <rPr>
        <sz val="8"/>
        <rFont val="Tahoma"/>
        <family val="2"/>
        <charset val="204"/>
      </rPr>
      <t>емень клиновой Z1045 (срок поставки 7 эабочих дней)</t>
    </r>
  </si>
  <si>
    <t>Ремень клиновой /1045</t>
  </si>
  <si>
    <t>7 р. дней</t>
  </si>
  <si>
    <t>Пульт управления Тепломаш HL10(mod.P4)</t>
  </si>
  <si>
    <t>в наличии</t>
  </si>
  <si>
    <t>1ульт управления Тепломаш HL10 (mod.P4) в наличии)</t>
  </si>
  <si>
    <t>Пульт управления Тенломаш HL10 (mod.P4)</t>
  </si>
  <si>
    <t>Вентилятор вытяжной d 100</t>
  </si>
  <si>
    <t>Зентилятор вытяжной 6100 (в наличии)</t>
  </si>
  <si>
    <t>Вентилятор вытяжной 0100</t>
  </si>
  <si>
    <t>Монометрический коллектор четырехпозиционный(со шпянгями!_</t>
  </si>
  <si>
    <t>Фонометрический коллектор нетырехпозиционный(со шлангами) (в наличии)</t>
  </si>
  <si>
    <t>Монометрический коллектор четырехпознционный (со шлангами)</t>
  </si>
  <si>
    <t>Конфетти Бумажное 10х10мм Белое. Изготовлено из негорящей бумаги. Пожаробезопасно. Упаковка - 1 кг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</si>
</sst>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₽_-;\-* #,##0.00\ _₽_-;_-* &quot;-&quot;??\ _₽_-;_-@_-"/>
    <numFmt numFmtId="165" formatCode="#,##0.00_р_."/>
    <numFmt numFmtId="166" formatCode="#,##0.000_р_."/>
    <numFmt numFmtId="167" formatCode="#,##0_р_."/>
    <numFmt numFmtId="169" formatCode="0.00_);\(0.00\)"/>
  </numFmts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2"/>
      <color theme="1"/>
      <name val="Times New Roman"/>
      <family val="2"/>
      <charset val="204"/>
    </font>
    <font>
      <b/>
      <sz val="11"/>
      <color theme="1"/>
      <name val="Times New Roman"/>
      <family val="1"/>
      <charset val="204"/>
    </font>
    <font>
      <sz val="8"/>
      <name val="Arial"/>
      <family val="2"/>
      <charset val="204"/>
    </font>
    <font>
      <sz val="8"/>
      <name val="Tahoma"/>
      <family val="2"/>
      <charset val="204"/>
    </font>
    <font>
      <vertAlign val="superscript"/>
      <sz val="8"/>
      <name val="Tahoma"/>
      <family val="2"/>
      <charset val="204"/>
    </font>
    <font>
      <sz val="8"/>
      <color theme="1"/>
      <name val="Calibri"/>
      <family val="2"/>
      <charset val="204"/>
      <scheme val="minor"/>
    </font>
    <font>
      <sz val="8"/>
      <name val="Times New Roman"/>
      <family val="1"/>
      <charset val="204"/>
    </font>
    <font>
      <b/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6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0" fontId="4" fillId="0" borderId="0"/>
    <xf numFmtId="0" fontId="5" fillId="0" borderId="0"/>
    <xf numFmtId="0" fontId="5" fillId="0" borderId="0"/>
  </cellStyleXfs>
  <cellXfs count="74">
    <xf numFmtId="0" fontId="0" fillId="0" borderId="0" xfId="0"/>
    <xf numFmtId="0" fontId="0" fillId="0" borderId="0" xfId="0" applyAlignment="1">
      <alignment horizontal="center" vertical="center" wrapText="1"/>
    </xf>
    <xf numFmtId="165" fontId="0" fillId="0" borderId="0" xfId="0" applyNumberFormat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165" fontId="0" fillId="0" borderId="0" xfId="0" applyNumberFormat="1" applyFill="1" applyAlignment="1">
      <alignment horizontal="center" vertical="center" wrapText="1"/>
    </xf>
    <xf numFmtId="165" fontId="1" fillId="0" borderId="1" xfId="0" applyNumberFormat="1" applyFont="1" applyFill="1" applyBorder="1" applyAlignment="1">
      <alignment horizontal="center" vertical="center" wrapText="1"/>
    </xf>
    <xf numFmtId="165" fontId="1" fillId="0" borderId="1" xfId="0" applyNumberFormat="1" applyFont="1" applyBorder="1" applyAlignment="1">
      <alignment horizontal="center" vertical="center" wrapText="1"/>
    </xf>
    <xf numFmtId="165" fontId="1" fillId="0" borderId="0" xfId="0" applyNumberFormat="1" applyFont="1" applyFill="1" applyBorder="1" applyAlignment="1">
      <alignment wrapText="1"/>
    </xf>
    <xf numFmtId="165" fontId="1" fillId="0" borderId="1" xfId="0" applyNumberFormat="1" applyFont="1" applyFill="1" applyBorder="1" applyAlignment="1">
      <alignment horizontal="center" vertical="center" wrapText="1"/>
    </xf>
    <xf numFmtId="165" fontId="1" fillId="0" borderId="3" xfId="0" applyNumberFormat="1" applyFont="1" applyFill="1" applyBorder="1" applyAlignment="1">
      <alignment horizontal="center" vertical="center" wrapText="1"/>
    </xf>
    <xf numFmtId="165" fontId="2" fillId="0" borderId="1" xfId="0" applyNumberFormat="1" applyFont="1" applyFill="1" applyBorder="1" applyAlignment="1">
      <alignment horizontal="center" vertical="center" wrapText="1"/>
    </xf>
    <xf numFmtId="167" fontId="2" fillId="0" borderId="1" xfId="0" applyNumberFormat="1" applyFont="1" applyFill="1" applyBorder="1" applyAlignment="1">
      <alignment horizontal="center" vertical="center" wrapText="1"/>
    </xf>
    <xf numFmtId="166" fontId="1" fillId="0" borderId="1" xfId="0" applyNumberFormat="1" applyFont="1" applyFill="1" applyBorder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165" fontId="1" fillId="0" borderId="5" xfId="0" applyNumberFormat="1" applyFont="1" applyFill="1" applyBorder="1" applyAlignment="1">
      <alignment horizontal="center" vertical="center" wrapText="1"/>
    </xf>
    <xf numFmtId="165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7" fillId="0" borderId="6" xfId="0" applyFont="1" applyBorder="1" applyAlignment="1">
      <alignment horizontal="left" vertical="center"/>
    </xf>
    <xf numFmtId="0" fontId="7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left" wrapText="1"/>
    </xf>
    <xf numFmtId="0" fontId="7" fillId="0" borderId="6" xfId="0" applyFont="1" applyBorder="1" applyAlignment="1">
      <alignment horizontal="left" vertical="center" wrapText="1" indent="1"/>
    </xf>
    <xf numFmtId="0" fontId="7" fillId="0" borderId="6" xfId="0" applyFont="1" applyBorder="1" applyAlignment="1">
      <alignment horizontal="center" vertical="center"/>
    </xf>
    <xf numFmtId="1" fontId="7" fillId="0" borderId="6" xfId="0" applyNumberFormat="1" applyFont="1" applyBorder="1" applyAlignment="1">
      <alignment horizontal="left" vertical="top" indent="1"/>
    </xf>
    <xf numFmtId="0" fontId="7" fillId="0" borderId="6" xfId="0" applyFont="1" applyBorder="1" applyAlignment="1">
      <alignment horizontal="left" vertical="top" wrapText="1"/>
    </xf>
    <xf numFmtId="0" fontId="7" fillId="0" borderId="6" xfId="0" applyFont="1" applyBorder="1" applyAlignment="1">
      <alignment horizontal="center"/>
    </xf>
    <xf numFmtId="1" fontId="7" fillId="0" borderId="6" xfId="0" applyNumberFormat="1" applyFont="1" applyBorder="1" applyAlignment="1">
      <alignment horizontal="right"/>
    </xf>
    <xf numFmtId="2" fontId="7" fillId="0" borderId="6" xfId="0" applyNumberFormat="1" applyFont="1" applyBorder="1" applyAlignment="1">
      <alignment horizontal="right"/>
    </xf>
    <xf numFmtId="0" fontId="7" fillId="0" borderId="6" xfId="0" applyFont="1" applyBorder="1" applyAlignment="1">
      <alignment horizontal="left" vertical="top"/>
    </xf>
    <xf numFmtId="0" fontId="7" fillId="0" borderId="6" xfId="0" applyFont="1" applyBorder="1" applyAlignment="1">
      <alignment horizontal="left" vertical="center" wrapText="1"/>
    </xf>
    <xf numFmtId="1" fontId="7" fillId="0" borderId="6" xfId="0" applyNumberFormat="1" applyFont="1" applyBorder="1" applyAlignment="1">
      <alignment horizontal="left" vertical="center" indent="1"/>
    </xf>
    <xf numFmtId="0" fontId="7" fillId="0" borderId="6" xfId="0" applyFont="1" applyBorder="1" applyAlignment="1">
      <alignment horizontal="left" indent="1"/>
    </xf>
    <xf numFmtId="1" fontId="7" fillId="0" borderId="6" xfId="0" applyNumberFormat="1" applyFont="1" applyBorder="1" applyAlignment="1">
      <alignment horizontal="left" vertical="center"/>
    </xf>
    <xf numFmtId="1" fontId="7" fillId="0" borderId="6" xfId="0" applyNumberFormat="1" applyFont="1" applyBorder="1" applyAlignment="1">
      <alignment horizontal="left" vertical="top"/>
    </xf>
    <xf numFmtId="0" fontId="8" fillId="0" borderId="6" xfId="0" applyFont="1" applyBorder="1" applyAlignment="1">
      <alignment horizontal="center" vertical="center"/>
    </xf>
    <xf numFmtId="0" fontId="8" fillId="0" borderId="6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 indent="1"/>
    </xf>
    <xf numFmtId="0" fontId="8" fillId="0" borderId="6" xfId="0" applyFont="1" applyBorder="1" applyAlignment="1">
      <alignment horizontal="center" wrapText="1"/>
    </xf>
    <xf numFmtId="0" fontId="8" fillId="0" borderId="6" xfId="0" applyFont="1" applyBorder="1" applyAlignment="1">
      <alignment horizontal="left" wrapText="1"/>
    </xf>
    <xf numFmtId="1" fontId="8" fillId="0" borderId="6" xfId="0" applyNumberFormat="1" applyFont="1" applyBorder="1" applyAlignment="1">
      <alignment horizontal="left" vertical="center" indent="1"/>
    </xf>
    <xf numFmtId="0" fontId="8" fillId="0" borderId="6" xfId="0" applyFont="1" applyBorder="1" applyAlignment="1">
      <alignment horizontal="left" vertical="center" indent="1"/>
    </xf>
    <xf numFmtId="2" fontId="8" fillId="0" borderId="6" xfId="0" applyNumberFormat="1" applyFont="1" applyBorder="1" applyAlignment="1">
      <alignment horizontal="right" vertical="center"/>
    </xf>
    <xf numFmtId="0" fontId="8" fillId="0" borderId="6" xfId="0" applyFont="1" applyBorder="1" applyAlignment="1">
      <alignment horizontal="left" vertical="center"/>
    </xf>
    <xf numFmtId="0" fontId="9" fillId="0" borderId="6" xfId="0" applyFont="1" applyBorder="1" applyAlignment="1">
      <alignment horizontal="left" wrapText="1"/>
    </xf>
    <xf numFmtId="0" fontId="8" fillId="0" borderId="6" xfId="0" applyFont="1" applyBorder="1" applyAlignment="1">
      <alignment horizontal="left"/>
    </xf>
    <xf numFmtId="1" fontId="8" fillId="0" borderId="6" xfId="0" applyNumberFormat="1" applyFont="1" applyBorder="1" applyAlignment="1">
      <alignment horizontal="left" indent="1"/>
    </xf>
    <xf numFmtId="0" fontId="8" fillId="0" borderId="6" xfId="0" applyFont="1" applyBorder="1" applyAlignment="1">
      <alignment horizontal="left" indent="1"/>
    </xf>
    <xf numFmtId="169" fontId="8" fillId="0" borderId="6" xfId="0" applyNumberFormat="1" applyFont="1" applyBorder="1" applyAlignment="1">
      <alignment horizontal="right"/>
    </xf>
    <xf numFmtId="2" fontId="8" fillId="0" borderId="6" xfId="0" applyNumberFormat="1" applyFont="1" applyBorder="1" applyAlignment="1">
      <alignment horizontal="right"/>
    </xf>
    <xf numFmtId="0" fontId="8" fillId="0" borderId="6" xfId="0" applyFont="1" applyBorder="1" applyAlignment="1">
      <alignment horizontal="left" vertical="top" wrapText="1"/>
    </xf>
    <xf numFmtId="0" fontId="10" fillId="0" borderId="0" xfId="0" applyFont="1"/>
    <xf numFmtId="0" fontId="11" fillId="0" borderId="6" xfId="0" applyFont="1" applyBorder="1" applyAlignment="1">
      <alignment horizontal="left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left" vertical="center" wrapText="1"/>
    </xf>
    <xf numFmtId="0" fontId="12" fillId="0" borderId="6" xfId="0" applyFont="1" applyBorder="1" applyAlignment="1">
      <alignment horizontal="center" wrapText="1"/>
    </xf>
    <xf numFmtId="0" fontId="12" fillId="0" borderId="6" xfId="0" applyFont="1" applyBorder="1" applyAlignment="1">
      <alignment horizontal="left" vertical="center" wrapText="1" indent="1"/>
    </xf>
    <xf numFmtId="1" fontId="11" fillId="0" borderId="6" xfId="0" applyNumberFormat="1" applyFont="1" applyBorder="1" applyAlignment="1">
      <alignment horizontal="left" vertical="center" indent="1"/>
    </xf>
    <xf numFmtId="0" fontId="11" fillId="0" borderId="6" xfId="0" applyFont="1" applyBorder="1" applyAlignment="1">
      <alignment horizontal="left" wrapText="1"/>
    </xf>
    <xf numFmtId="0" fontId="11" fillId="0" borderId="6" xfId="0" applyFont="1" applyBorder="1" applyAlignment="1">
      <alignment horizontal="left" vertical="center"/>
    </xf>
    <xf numFmtId="2" fontId="11" fillId="0" borderId="6" xfId="0" applyNumberFormat="1" applyFont="1" applyBorder="1" applyAlignment="1">
      <alignment horizontal="center" vertical="center"/>
    </xf>
    <xf numFmtId="0" fontId="11" fillId="0" borderId="6" xfId="0" applyFont="1" applyBorder="1" applyAlignment="1">
      <alignment horizontal="left" vertical="center" indent="1"/>
    </xf>
    <xf numFmtId="2" fontId="11" fillId="0" borderId="6" xfId="0" applyNumberFormat="1" applyFont="1" applyBorder="1" applyAlignment="1">
      <alignment horizontal="left" vertical="center" indent="1"/>
    </xf>
    <xf numFmtId="0" fontId="11" fillId="0" borderId="6" xfId="0" applyFont="1" applyBorder="1" applyAlignment="1">
      <alignment horizontal="left" vertical="top" wrapText="1"/>
    </xf>
    <xf numFmtId="2" fontId="2" fillId="0" borderId="1" xfId="0" applyNumberFormat="1" applyFont="1" applyFill="1" applyBorder="1" applyAlignment="1">
      <alignment horizontal="center" vertical="center" wrapText="1"/>
    </xf>
    <xf numFmtId="165" fontId="1" fillId="0" borderId="1" xfId="0" applyNumberFormat="1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left" wrapText="1"/>
    </xf>
    <xf numFmtId="165" fontId="1" fillId="0" borderId="1" xfId="0" applyNumberFormat="1" applyFont="1" applyFill="1" applyBorder="1" applyAlignment="1">
      <alignment horizontal="center" vertical="center" wrapText="1"/>
    </xf>
    <xf numFmtId="165" fontId="1" fillId="0" borderId="3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165" fontId="6" fillId="0" borderId="0" xfId="0" applyNumberFormat="1" applyFont="1" applyFill="1" applyBorder="1" applyAlignment="1">
      <alignment horizontal="center" wrapText="1"/>
    </xf>
  </cellXfs>
  <cellStyles count="6">
    <cellStyle name="Обычный" xfId="0" builtinId="0"/>
    <cellStyle name="Обычный 2" xfId="1" xr:uid="{00000000-0005-0000-0000-000001000000}"/>
    <cellStyle name="Обычный 3" xfId="3" xr:uid="{00000000-0005-0000-0000-000002000000}"/>
    <cellStyle name="Обычный 41" xfId="5" xr:uid="{00000000-0005-0000-0000-000003000000}"/>
    <cellStyle name="Обычный 43" xfId="4" xr:uid="{00000000-0005-0000-0000-000004000000}"/>
    <cellStyle name="Финансовый 2" xfId="2" xr:uid="{00000000-0005-0000-0000-000005000000}"/>
  </cellStyles>
  <dxfs count="6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5"/>
  <sheetViews>
    <sheetView tabSelected="1" zoomScale="82" zoomScaleNormal="82" workbookViewId="0">
      <selection activeCell="G4" sqref="G4"/>
    </sheetView>
  </sheetViews>
  <sheetFormatPr defaultRowHeight="15" x14ac:dyDescent="0.25"/>
  <cols>
    <col min="1" max="1" width="5.140625" style="1" customWidth="1"/>
    <col min="2" max="2" width="17.5703125" style="1" customWidth="1"/>
    <col min="3" max="3" width="7.28515625" style="3" customWidth="1"/>
    <col min="4" max="4" width="9.85546875" style="3" customWidth="1"/>
    <col min="5" max="5" width="11.85546875" style="4" customWidth="1"/>
    <col min="6" max="6" width="13.42578125" style="4" customWidth="1"/>
    <col min="7" max="7" width="11.42578125" style="4" customWidth="1"/>
    <col min="8" max="8" width="9.85546875" style="4" hidden="1" customWidth="1"/>
    <col min="9" max="9" width="10" style="4" hidden="1" customWidth="1"/>
    <col min="10" max="10" width="13.140625" style="4" hidden="1" customWidth="1"/>
    <col min="11" max="11" width="12.85546875" style="4" customWidth="1"/>
    <col min="12" max="12" width="6.85546875" style="3" hidden="1" customWidth="1"/>
    <col min="13" max="13" width="12.140625" style="1" customWidth="1"/>
    <col min="14" max="14" width="9.7109375" style="1" customWidth="1"/>
    <col min="15" max="15" width="20.140625" style="3" customWidth="1"/>
    <col min="16" max="16" width="15.85546875" style="2" customWidth="1"/>
    <col min="17" max="17" width="11.7109375" style="1" customWidth="1"/>
    <col min="18" max="18" width="10.5703125" style="1" bestFit="1" customWidth="1"/>
    <col min="19" max="19" width="11.42578125" style="1" customWidth="1"/>
    <col min="20" max="20" width="9.5703125" style="1" bestFit="1" customWidth="1"/>
    <col min="21" max="16384" width="9.140625" style="1"/>
  </cols>
  <sheetData>
    <row r="1" spans="1:21" s="3" customFormat="1" ht="63" customHeight="1" x14ac:dyDescent="0.25">
      <c r="A1" s="69" t="s">
        <v>0</v>
      </c>
      <c r="B1" s="69" t="s">
        <v>1</v>
      </c>
      <c r="C1" s="71" t="s">
        <v>2</v>
      </c>
      <c r="D1" s="72"/>
      <c r="E1" s="5" t="s">
        <v>17</v>
      </c>
      <c r="F1" s="5" t="s">
        <v>5</v>
      </c>
      <c r="G1" s="5" t="s">
        <v>6</v>
      </c>
      <c r="H1" s="8" t="s">
        <v>7</v>
      </c>
      <c r="I1" s="8" t="s">
        <v>8</v>
      </c>
      <c r="J1" s="67" t="s">
        <v>13</v>
      </c>
      <c r="K1" s="67" t="s">
        <v>13</v>
      </c>
      <c r="L1" s="69" t="s">
        <v>10</v>
      </c>
      <c r="M1" s="69" t="s">
        <v>11</v>
      </c>
      <c r="N1" s="69" t="s">
        <v>12</v>
      </c>
      <c r="O1" s="69" t="s">
        <v>9</v>
      </c>
      <c r="P1" s="67" t="s">
        <v>16</v>
      </c>
    </row>
    <row r="2" spans="1:21" s="3" customFormat="1" ht="0.75" customHeight="1" x14ac:dyDescent="0.25">
      <c r="A2" s="70"/>
      <c r="B2" s="70"/>
      <c r="C2" s="15" t="s">
        <v>14</v>
      </c>
      <c r="D2" s="14" t="s">
        <v>3</v>
      </c>
      <c r="E2" s="16" t="s">
        <v>4</v>
      </c>
      <c r="F2" s="9" t="s">
        <v>4</v>
      </c>
      <c r="G2" s="9" t="s">
        <v>4</v>
      </c>
      <c r="H2" s="9" t="s">
        <v>4</v>
      </c>
      <c r="I2" s="9" t="s">
        <v>4</v>
      </c>
      <c r="J2" s="68"/>
      <c r="K2" s="68"/>
      <c r="L2" s="70"/>
      <c r="M2" s="70"/>
      <c r="N2" s="70"/>
      <c r="O2" s="70"/>
      <c r="P2" s="68"/>
    </row>
    <row r="3" spans="1:21" s="3" customFormat="1" ht="50.25" customHeight="1" x14ac:dyDescent="0.25">
      <c r="A3" s="11">
        <v>1</v>
      </c>
      <c r="B3" s="11" t="s">
        <v>72</v>
      </c>
      <c r="C3" s="11" t="s">
        <v>18</v>
      </c>
      <c r="D3" s="64">
        <v>30</v>
      </c>
      <c r="E3" s="10">
        <v>1995</v>
      </c>
      <c r="F3" s="10">
        <v>2100</v>
      </c>
      <c r="G3" s="10">
        <v>1995</v>
      </c>
      <c r="H3" s="17"/>
      <c r="I3" s="17"/>
      <c r="J3" s="12">
        <f>AVERAGE(E3,F3,G3,H3,I3)</f>
        <v>2030</v>
      </c>
      <c r="K3" s="65">
        <f>ROUND(J3,2)</f>
        <v>2030</v>
      </c>
      <c r="L3" s="18">
        <f>COUNT(E3:I3)</f>
        <v>3</v>
      </c>
      <c r="M3" s="6">
        <f>STDEV(E3,F3,G3,H3,I3)</f>
        <v>60.621778264910702</v>
      </c>
      <c r="N3" s="6">
        <f>M3/J3*100</f>
        <v>2.986294495808409</v>
      </c>
      <c r="O3" s="17" t="str">
        <f>IF(N3&lt;33,"ОДНОРОДНЫЕ","НЕОДНОРОДНЫЕ")</f>
        <v>ОДНОРОДНЫЕ</v>
      </c>
      <c r="P3" s="17">
        <f>K3*D3</f>
        <v>60900</v>
      </c>
      <c r="S3" s="3">
        <f>D3*E3</f>
        <v>59850</v>
      </c>
      <c r="T3" s="3">
        <f>D3*F3</f>
        <v>63000</v>
      </c>
      <c r="U3" s="3">
        <f>D3*G3</f>
        <v>59850</v>
      </c>
    </row>
    <row r="5" spans="1:21" ht="31.5" customHeight="1" x14ac:dyDescent="0.25">
      <c r="A5" s="66" t="s">
        <v>15</v>
      </c>
      <c r="B5" s="66"/>
      <c r="C5" s="73">
        <f>SUM(P3:P3)</f>
        <v>60900</v>
      </c>
      <c r="D5" s="73"/>
      <c r="E5" s="73" t="str">
        <f>SUBSTITUTE(PROPER(INDEX(n_4,MID(TEXT(C5,n0),1,1)+1)&amp;INDEX(n0x,MID(TEXT(C5,n0),2,1)+1,MID(TEXT(C5,n0),3,1)+1)&amp;IF(-MID(TEXT(C5,n0),1,3),"миллиард"&amp;VLOOKUP(MID(TEXT(C5,n0),3,1)*AND(MID(TEXT(C5,n0),2,1)-1),мил,2),"")&amp;INDEX(n_4,MID(TEXT(C5,n0),4,1)+1)&amp;INDEX(n0x,MID(TEXT(C5,n0),5,1)+1,MID(TEXT(C5,n0),6,1)+1)&amp;IF(-MID(TEXT(C5,n0),4,3),"миллион"&amp;VLOOKUP(MID(TEXT(C5,n0),6,1)*AND(MID(TEXT(C5,n0),5,1)-1),мил,2),"")&amp;INDEX(n_4,MID(TEXT(C5,n0),7,1)+1)&amp;INDEX(n1x,MID(TEXT(C5,n0),8,1)+1,MID(TEXT(C5,n0),9,1)+1)&amp;IF(-MID(TEXT(C5,n0),7,3),VLOOKUP(MID(TEXT(C5,n0),9,1)*AND(MID(TEXT(C5,n0),8,1)-1),тыс,2),"")&amp;INDEX(n_4,MID(TEXT(C5,n0),10,1)+1)&amp;INDEX(n0x,MID(TEXT(C5,n0),11,1)+1,MID(TEXT(C5,n0),12,1)+1)),"z"," ")&amp;IF(TRUNC(TEXT(C5,n0)),"","Ноль ")&amp;"рубл"&amp;VLOOKUP(MOD(MAX(MOD(MID(TEXT(C5,n0),11,2)-11,100),9),10),{0,"ь ";1,"я ";4,"ей "},2)&amp;RIGHT(TEXT(C5,n0),2)&amp;" копе"&amp;VLOOKUP(MOD(MAX(MOD(RIGHT(TEXT(C5,n0),2)-11,100),9),10),{0,"йка";1,"йки";4,"ек"},2)</f>
        <v>Шестьдесят тысяч девятьсот рублей 00 копеек</v>
      </c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  <c r="Q5" s="7"/>
      <c r="R5" s="13"/>
      <c r="S5" s="13"/>
      <c r="T5" s="13"/>
    </row>
  </sheetData>
  <mergeCells count="13">
    <mergeCell ref="A5:B5"/>
    <mergeCell ref="P1:P2"/>
    <mergeCell ref="J1:J2"/>
    <mergeCell ref="B1:B2"/>
    <mergeCell ref="K1:K2"/>
    <mergeCell ref="L1:L2"/>
    <mergeCell ref="M1:M2"/>
    <mergeCell ref="N1:N2"/>
    <mergeCell ref="O1:O2"/>
    <mergeCell ref="C1:D1"/>
    <mergeCell ref="A1:A2"/>
    <mergeCell ref="C5:D5"/>
    <mergeCell ref="E5:P5"/>
  </mergeCells>
  <conditionalFormatting sqref="O3">
    <cfRule type="containsText" dxfId="5" priority="4" operator="containsText" text="НЕ">
      <formula>NOT(ISERROR(SEARCH("НЕ",O3)))</formula>
    </cfRule>
    <cfRule type="containsText" dxfId="4" priority="5" operator="containsText" text="ОДНОРОДНЫЕ">
      <formula>NOT(ISERROR(SEARCH("ОДНОРОДНЫЕ",O3)))</formula>
    </cfRule>
    <cfRule type="containsText" dxfId="3" priority="6" operator="containsText" text="НЕОДНОРОДНЫЕ">
      <formula>NOT(ISERROR(SEARCH("НЕОДНОРОДНЫЕ",O3)))</formula>
    </cfRule>
  </conditionalFormatting>
  <conditionalFormatting sqref="O3">
    <cfRule type="containsText" dxfId="2" priority="1" operator="containsText" text="НЕОДНОРОДНЫЕ">
      <formula>NOT(ISERROR(SEARCH("НЕОДНОРОДНЫЕ",O3)))</formula>
    </cfRule>
    <cfRule type="containsText" dxfId="1" priority="2" operator="containsText" text="ОДНОРОДНЫЕ">
      <formula>NOT(ISERROR(SEARCH("ОДНОРОДНЫЕ",O3)))</formula>
    </cfRule>
    <cfRule type="containsText" dxfId="0" priority="3" operator="containsText" text="НЕОДНОРОДНЫЕ">
      <formula>NOT(ISERROR(SEARCH("НЕОДНОРОДНЫЕ",O3)))</formula>
    </cfRule>
  </conditionalFormatting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12"/>
  <sheetViews>
    <sheetView workbookViewId="0">
      <selection activeCell="U2" sqref="U2:U12"/>
    </sheetView>
  </sheetViews>
  <sheetFormatPr defaultRowHeight="11.25" x14ac:dyDescent="0.2"/>
  <cols>
    <col min="1" max="1" width="9.140625" style="51"/>
    <col min="2" max="2" width="24.85546875" style="51" customWidth="1"/>
    <col min="3" max="9" width="9.140625" style="51"/>
    <col min="10" max="10" width="22.28515625" style="51" customWidth="1"/>
    <col min="11" max="17" width="9.140625" style="51"/>
    <col min="18" max="18" width="20.85546875" style="51" customWidth="1"/>
    <col min="19" max="16384" width="9.140625" style="51"/>
  </cols>
  <sheetData>
    <row r="1" spans="1:23" ht="43.5" thickBot="1" x14ac:dyDescent="0.25">
      <c r="A1" s="19" t="s">
        <v>19</v>
      </c>
      <c r="B1" s="20" t="s">
        <v>20</v>
      </c>
      <c r="C1" s="21" t="s">
        <v>21</v>
      </c>
      <c r="D1" s="22" t="s">
        <v>22</v>
      </c>
      <c r="E1" s="23" t="s">
        <v>23</v>
      </c>
      <c r="F1" s="23" t="s">
        <v>24</v>
      </c>
      <c r="G1" s="19" t="s">
        <v>25</v>
      </c>
      <c r="J1" s="35" t="s">
        <v>26</v>
      </c>
      <c r="K1" s="36" t="s">
        <v>27</v>
      </c>
      <c r="L1" s="37" t="s">
        <v>28</v>
      </c>
      <c r="M1" s="38" t="s">
        <v>29</v>
      </c>
      <c r="N1" s="39" t="s">
        <v>30</v>
      </c>
      <c r="Q1" s="52" t="s">
        <v>31</v>
      </c>
      <c r="R1" s="53" t="s">
        <v>32</v>
      </c>
      <c r="S1" s="54" t="s">
        <v>27</v>
      </c>
      <c r="T1" s="52" t="s">
        <v>33</v>
      </c>
      <c r="U1" s="55" t="s">
        <v>34</v>
      </c>
      <c r="V1" s="55" t="s">
        <v>35</v>
      </c>
      <c r="W1" s="56" t="s">
        <v>36</v>
      </c>
    </row>
    <row r="2" spans="1:23" ht="34.5" thickBot="1" x14ac:dyDescent="0.25">
      <c r="A2" s="24">
        <v>1</v>
      </c>
      <c r="B2" s="25" t="s">
        <v>37</v>
      </c>
      <c r="C2" s="26" t="s">
        <v>18</v>
      </c>
      <c r="D2" s="27">
        <v>10</v>
      </c>
      <c r="E2" s="28">
        <v>604</v>
      </c>
      <c r="F2" s="28">
        <v>6040</v>
      </c>
      <c r="G2" s="23" t="s">
        <v>38</v>
      </c>
      <c r="J2" s="39" t="s">
        <v>39</v>
      </c>
      <c r="K2" s="40">
        <v>10</v>
      </c>
      <c r="L2" s="41" t="s">
        <v>40</v>
      </c>
      <c r="M2" s="42">
        <v>725</v>
      </c>
      <c r="N2" s="42">
        <v>7250</v>
      </c>
      <c r="Q2" s="57">
        <v>1</v>
      </c>
      <c r="R2" s="58" t="s">
        <v>37</v>
      </c>
      <c r="S2" s="57">
        <v>10</v>
      </c>
      <c r="T2" s="59" t="s">
        <v>41</v>
      </c>
      <c r="U2" s="60">
        <v>646</v>
      </c>
      <c r="V2" s="60">
        <v>6460</v>
      </c>
      <c r="W2" s="61" t="s">
        <v>38</v>
      </c>
    </row>
    <row r="3" spans="1:23" ht="34.5" thickBot="1" x14ac:dyDescent="0.25">
      <c r="A3" s="24">
        <v>2</v>
      </c>
      <c r="B3" s="25" t="s">
        <v>42</v>
      </c>
      <c r="C3" s="26" t="s">
        <v>18</v>
      </c>
      <c r="D3" s="27">
        <v>10</v>
      </c>
      <c r="E3" s="28">
        <v>715</v>
      </c>
      <c r="F3" s="28">
        <v>7150</v>
      </c>
      <c r="G3" s="23" t="s">
        <v>38</v>
      </c>
      <c r="J3" s="39" t="s">
        <v>43</v>
      </c>
      <c r="K3" s="40">
        <v>10</v>
      </c>
      <c r="L3" s="41" t="s">
        <v>40</v>
      </c>
      <c r="M3" s="42">
        <v>858</v>
      </c>
      <c r="N3" s="42">
        <v>8580</v>
      </c>
      <c r="Q3" s="57">
        <v>2</v>
      </c>
      <c r="R3" s="58" t="s">
        <v>42</v>
      </c>
      <c r="S3" s="57">
        <v>10</v>
      </c>
      <c r="T3" s="59" t="s">
        <v>40</v>
      </c>
      <c r="U3" s="60">
        <v>765</v>
      </c>
      <c r="V3" s="60">
        <v>7650</v>
      </c>
      <c r="W3" s="61" t="s">
        <v>38</v>
      </c>
    </row>
    <row r="4" spans="1:23" ht="34.5" thickBot="1" x14ac:dyDescent="0.25">
      <c r="A4" s="24">
        <v>3</v>
      </c>
      <c r="B4" s="25" t="s">
        <v>44</v>
      </c>
      <c r="C4" s="26" t="s">
        <v>18</v>
      </c>
      <c r="D4" s="27">
        <v>10</v>
      </c>
      <c r="E4" s="28">
        <v>798</v>
      </c>
      <c r="F4" s="28">
        <v>7980</v>
      </c>
      <c r="G4" s="23" t="s">
        <v>38</v>
      </c>
      <c r="J4" s="39" t="s">
        <v>45</v>
      </c>
      <c r="K4" s="40">
        <v>10</v>
      </c>
      <c r="L4" s="41" t="s">
        <v>40</v>
      </c>
      <c r="M4" s="42">
        <v>958</v>
      </c>
      <c r="N4" s="42">
        <v>9580</v>
      </c>
      <c r="Q4" s="57">
        <v>3</v>
      </c>
      <c r="R4" s="58" t="s">
        <v>44</v>
      </c>
      <c r="S4" s="57">
        <v>10</v>
      </c>
      <c r="T4" s="59" t="s">
        <v>40</v>
      </c>
      <c r="U4" s="60">
        <v>854</v>
      </c>
      <c r="V4" s="60">
        <v>8540</v>
      </c>
      <c r="W4" s="61" t="s">
        <v>46</v>
      </c>
    </row>
    <row r="5" spans="1:23" ht="34.5" thickBot="1" x14ac:dyDescent="0.25">
      <c r="A5" s="24">
        <v>4</v>
      </c>
      <c r="B5" s="25" t="s">
        <v>47</v>
      </c>
      <c r="C5" s="26" t="s">
        <v>18</v>
      </c>
      <c r="D5" s="27">
        <v>30</v>
      </c>
      <c r="E5" s="28">
        <v>674</v>
      </c>
      <c r="F5" s="28">
        <v>20220</v>
      </c>
      <c r="G5" s="23" t="s">
        <v>38</v>
      </c>
      <c r="J5" s="39" t="s">
        <v>48</v>
      </c>
      <c r="K5" s="40">
        <v>30</v>
      </c>
      <c r="L5" s="41" t="s">
        <v>40</v>
      </c>
      <c r="M5" s="42">
        <v>809</v>
      </c>
      <c r="N5" s="42">
        <v>24270</v>
      </c>
      <c r="Q5" s="57">
        <v>4</v>
      </c>
      <c r="R5" s="58" t="s">
        <v>47</v>
      </c>
      <c r="S5" s="57">
        <v>30</v>
      </c>
      <c r="T5" s="59" t="s">
        <v>40</v>
      </c>
      <c r="U5" s="60">
        <v>721</v>
      </c>
      <c r="V5" s="62">
        <v>21630</v>
      </c>
      <c r="W5" s="61" t="s">
        <v>38</v>
      </c>
    </row>
    <row r="6" spans="1:23" ht="12" thickBot="1" x14ac:dyDescent="0.25">
      <c r="A6" s="24">
        <v>5</v>
      </c>
      <c r="B6" s="29" t="s">
        <v>49</v>
      </c>
      <c r="C6" s="26" t="s">
        <v>18</v>
      </c>
      <c r="D6" s="27">
        <v>2</v>
      </c>
      <c r="E6" s="28">
        <v>8353</v>
      </c>
      <c r="F6" s="28">
        <v>16706</v>
      </c>
      <c r="G6" s="26" t="s">
        <v>50</v>
      </c>
      <c r="J6" s="43" t="s">
        <v>51</v>
      </c>
      <c r="K6" s="40">
        <v>2</v>
      </c>
      <c r="L6" s="41" t="s">
        <v>40</v>
      </c>
      <c r="M6" s="42">
        <v>10024</v>
      </c>
      <c r="N6" s="42">
        <v>20048</v>
      </c>
      <c r="Q6" s="57">
        <v>5</v>
      </c>
      <c r="R6" s="59" t="s">
        <v>49</v>
      </c>
      <c r="S6" s="57">
        <v>2</v>
      </c>
      <c r="T6" s="59" t="s">
        <v>40</v>
      </c>
      <c r="U6" s="60">
        <v>8938</v>
      </c>
      <c r="V6" s="62">
        <v>17876</v>
      </c>
      <c r="W6" s="61" t="s">
        <v>50</v>
      </c>
    </row>
    <row r="7" spans="1:23" ht="34.5" thickBot="1" x14ac:dyDescent="0.25">
      <c r="A7" s="24">
        <v>6</v>
      </c>
      <c r="B7" s="30" t="s">
        <v>52</v>
      </c>
      <c r="C7" s="26" t="s">
        <v>18</v>
      </c>
      <c r="D7" s="27">
        <v>10</v>
      </c>
      <c r="E7" s="28">
        <v>1126</v>
      </c>
      <c r="F7" s="28">
        <v>11260</v>
      </c>
      <c r="G7" s="23" t="s">
        <v>38</v>
      </c>
      <c r="J7" s="39" t="s">
        <v>53</v>
      </c>
      <c r="K7" s="40">
        <v>10</v>
      </c>
      <c r="L7" s="41" t="s">
        <v>40</v>
      </c>
      <c r="M7" s="42">
        <v>1351</v>
      </c>
      <c r="N7" s="42">
        <v>13510</v>
      </c>
      <c r="Q7" s="57">
        <v>6</v>
      </c>
      <c r="R7" s="58" t="s">
        <v>52</v>
      </c>
      <c r="S7" s="57">
        <v>10</v>
      </c>
      <c r="T7" s="59" t="s">
        <v>40</v>
      </c>
      <c r="U7" s="60">
        <v>1205</v>
      </c>
      <c r="V7" s="62">
        <v>12050</v>
      </c>
      <c r="W7" s="61" t="s">
        <v>38</v>
      </c>
    </row>
    <row r="8" spans="1:23" ht="34.5" thickBot="1" x14ac:dyDescent="0.25">
      <c r="A8" s="24">
        <v>7</v>
      </c>
      <c r="B8" s="25" t="s">
        <v>54</v>
      </c>
      <c r="C8" s="26" t="s">
        <v>18</v>
      </c>
      <c r="D8" s="27">
        <v>12</v>
      </c>
      <c r="E8" s="28">
        <v>886</v>
      </c>
      <c r="F8" s="28">
        <v>10632</v>
      </c>
      <c r="G8" s="23" t="s">
        <v>38</v>
      </c>
      <c r="J8" s="39" t="s">
        <v>55</v>
      </c>
      <c r="K8" s="40">
        <v>12</v>
      </c>
      <c r="L8" s="41" t="s">
        <v>40</v>
      </c>
      <c r="M8" s="42">
        <v>1063</v>
      </c>
      <c r="N8" s="42">
        <v>12756</v>
      </c>
      <c r="Q8" s="57">
        <v>7</v>
      </c>
      <c r="R8" s="58" t="s">
        <v>56</v>
      </c>
      <c r="S8" s="57">
        <v>12</v>
      </c>
      <c r="T8" s="59" t="s">
        <v>40</v>
      </c>
      <c r="U8" s="60">
        <v>948</v>
      </c>
      <c r="V8" s="62">
        <v>11376</v>
      </c>
      <c r="W8" s="61" t="s">
        <v>46</v>
      </c>
    </row>
    <row r="9" spans="1:23" ht="23.25" thickBot="1" x14ac:dyDescent="0.25">
      <c r="A9" s="31">
        <v>8</v>
      </c>
      <c r="B9" s="29" t="s">
        <v>57</v>
      </c>
      <c r="C9" s="26" t="s">
        <v>18</v>
      </c>
      <c r="D9" s="27">
        <v>10</v>
      </c>
      <c r="E9" s="28">
        <v>536</v>
      </c>
      <c r="F9" s="28">
        <v>5360</v>
      </c>
      <c r="G9" s="32" t="s">
        <v>58</v>
      </c>
      <c r="J9" s="44" t="s">
        <v>59</v>
      </c>
      <c r="K9" s="40">
        <v>10</v>
      </c>
      <c r="L9" s="41" t="s">
        <v>40</v>
      </c>
      <c r="M9" s="42">
        <v>643</v>
      </c>
      <c r="N9" s="42">
        <v>6430</v>
      </c>
      <c r="Q9" s="57">
        <v>8</v>
      </c>
      <c r="R9" s="59" t="s">
        <v>60</v>
      </c>
      <c r="S9" s="57">
        <v>10</v>
      </c>
      <c r="T9" s="59" t="s">
        <v>40</v>
      </c>
      <c r="U9" s="60">
        <v>574</v>
      </c>
      <c r="V9" s="60">
        <v>5740</v>
      </c>
      <c r="W9" s="59" t="s">
        <v>61</v>
      </c>
    </row>
    <row r="10" spans="1:23" ht="23.25" thickBot="1" x14ac:dyDescent="0.25">
      <c r="A10" s="24">
        <v>9</v>
      </c>
      <c r="B10" s="25" t="s">
        <v>62</v>
      </c>
      <c r="C10" s="26" t="s">
        <v>18</v>
      </c>
      <c r="D10" s="27">
        <v>1</v>
      </c>
      <c r="E10" s="28">
        <v>9540</v>
      </c>
      <c r="F10" s="28">
        <v>9540</v>
      </c>
      <c r="G10" s="23" t="s">
        <v>63</v>
      </c>
      <c r="J10" s="39" t="s">
        <v>64</v>
      </c>
      <c r="K10" s="40">
        <v>1</v>
      </c>
      <c r="L10" s="41" t="s">
        <v>40</v>
      </c>
      <c r="M10" s="42">
        <v>11448</v>
      </c>
      <c r="N10" s="42">
        <v>11448</v>
      </c>
      <c r="Q10" s="57">
        <v>9</v>
      </c>
      <c r="R10" s="58" t="s">
        <v>65</v>
      </c>
      <c r="S10" s="57">
        <v>1</v>
      </c>
      <c r="T10" s="59" t="s">
        <v>40</v>
      </c>
      <c r="U10" s="62">
        <v>10208</v>
      </c>
      <c r="V10" s="62">
        <v>10208</v>
      </c>
      <c r="W10" s="59" t="s">
        <v>63</v>
      </c>
    </row>
    <row r="11" spans="1:23" ht="12" thickBot="1" x14ac:dyDescent="0.25">
      <c r="A11" s="33">
        <v>10</v>
      </c>
      <c r="B11" s="21" t="s">
        <v>66</v>
      </c>
      <c r="C11" s="26" t="s">
        <v>18</v>
      </c>
      <c r="D11" s="27">
        <v>3</v>
      </c>
      <c r="E11" s="28">
        <v>1701</v>
      </c>
      <c r="F11" s="28">
        <v>5103</v>
      </c>
      <c r="G11" s="23" t="s">
        <v>63</v>
      </c>
      <c r="J11" s="45" t="s">
        <v>67</v>
      </c>
      <c r="K11" s="46">
        <v>3</v>
      </c>
      <c r="L11" s="47" t="s">
        <v>40</v>
      </c>
      <c r="M11" s="48">
        <v>2041</v>
      </c>
      <c r="N11" s="49">
        <v>6123</v>
      </c>
      <c r="Q11" s="57">
        <v>10</v>
      </c>
      <c r="R11" s="59" t="s">
        <v>68</v>
      </c>
      <c r="S11" s="57">
        <v>3</v>
      </c>
      <c r="T11" s="59" t="s">
        <v>40</v>
      </c>
      <c r="U11" s="60">
        <v>1820</v>
      </c>
      <c r="V11" s="60">
        <v>5460</v>
      </c>
      <c r="W11" s="59" t="s">
        <v>63</v>
      </c>
    </row>
    <row r="12" spans="1:23" ht="45.75" thickBot="1" x14ac:dyDescent="0.25">
      <c r="A12" s="34">
        <v>11</v>
      </c>
      <c r="B12" s="25" t="s">
        <v>69</v>
      </c>
      <c r="C12" s="26" t="s">
        <v>18</v>
      </c>
      <c r="D12" s="27">
        <v>1</v>
      </c>
      <c r="E12" s="28">
        <v>5485</v>
      </c>
      <c r="F12" s="28">
        <v>5485</v>
      </c>
      <c r="G12" s="23" t="s">
        <v>63</v>
      </c>
      <c r="J12" s="50" t="s">
        <v>70</v>
      </c>
      <c r="K12" s="40">
        <v>1</v>
      </c>
      <c r="L12" s="41" t="s">
        <v>40</v>
      </c>
      <c r="M12" s="42">
        <v>6582</v>
      </c>
      <c r="N12" s="42">
        <v>6582</v>
      </c>
      <c r="Q12" s="57">
        <v>11</v>
      </c>
      <c r="R12" s="63" t="s">
        <v>71</v>
      </c>
      <c r="S12" s="57">
        <v>1</v>
      </c>
      <c r="T12" s="59" t="s">
        <v>40</v>
      </c>
      <c r="U12" s="60">
        <v>5869</v>
      </c>
      <c r="V12" s="60">
        <v>5869</v>
      </c>
      <c r="W12" s="59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НМЦК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2026-04-30T03:18:27Z</dcterms:modified>
</cp:coreProperties>
</file>