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gochiyaeva\Desktop\КОНТРАКТЫ 2026\40 ООО Омега\"/>
    </mc:Choice>
  </mc:AlternateContent>
  <xr:revisionPtr revIDLastSave="0" documentId="13_ncr:1_{A67FB396-4947-49CA-9468-D2A6C00B550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Расчет цены" sheetId="1" r:id="rId1"/>
    <sheet name="Лист1" sheetId="2" r:id="rId2"/>
  </sheets>
  <definedNames>
    <definedName name="_xlnm.Print_Area" localSheetId="0">'Расчет цены'!$A$1:$N$12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8" i="1" l="1"/>
  <c r="I8" i="1" s="1"/>
  <c r="J8" i="1" s="1"/>
  <c r="K8" i="1"/>
  <c r="L8" i="1" s="1"/>
  <c r="M8" i="1" s="1"/>
  <c r="N8" i="1" s="1"/>
  <c r="I13" i="2" l="1"/>
  <c r="H13" i="2"/>
  <c r="G13" i="2"/>
  <c r="K7" i="1"/>
  <c r="L7" i="1" s="1"/>
  <c r="M7" i="1" s="1"/>
  <c r="N7" i="1" s="1"/>
  <c r="N9" i="1" s="1"/>
  <c r="H7" i="1"/>
  <c r="I7" i="1" s="1"/>
  <c r="J7" i="1" s="1"/>
</calcChain>
</file>

<file path=xl/sharedStrings.xml><?xml version="1.0" encoding="utf-8"?>
<sst xmlns="http://schemas.openxmlformats.org/spreadsheetml/2006/main" count="26" uniqueCount="25">
  <si>
    <t>Обоснование начальной максимальной цены контракта (НМЦК) выполнено в соответствии с ч.6 ст.22 Федерального закона от 05.04.2013 № 44-ФЗ методом сопоставимых рыночных цен на основе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утвержденных приказом Минэкономразвития России от 02.10.2013 № 567 (далее - "Приказ № 567") и заключается в установлении НМЦК на основании информации о рыночных ценах (далее - ценовая информация) идентичных товаров, работ, услуг, планируемых к закупкам, или при их отсутствии однородных, работ, услуг.
В соответствии с п. 3.7. Приказа № 567, для обоснования НМЦК использовалась ценовая информация, полученная от поставщиков (подрядчиков, исполнителей), обладающих опытом поставок соответствующих товаров, работ, услуг, информация о которых имеется в свободном доступе (в частности, опубликована в печати, размещена на сайтах в сети "Интернет").</t>
  </si>
  <si>
    <t>№</t>
  </si>
  <si>
    <t>Код ОКПД2, наименование услуги</t>
  </si>
  <si>
    <t>Ед. изм</t>
  </si>
  <si>
    <t>Кол-во</t>
  </si>
  <si>
    <t>источник ценовой информации
(коммерческое предложение)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</si>
  <si>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</si>
  <si>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</si>
  <si>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 xml:space="preserve">Средняя арифметическая цена за единицу     &lt;ц&gt; </t>
  </si>
  <si>
    <t>Среднее квадратичное отклонение</t>
  </si>
  <si>
    <r>
      <rPr>
        <sz val="10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/>
        <sz val="10"/>
        <color rgb="FF000000"/>
        <rFont val="Times New Roman"/>
        <family val="1"/>
        <charset val="204"/>
      </rPr>
      <t xml:space="preserve">         (не должен превышать 33%)</t>
    </r>
  </si>
  <si>
    <t>Расчет Н(М)ЦК по формуле:
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</si>
  <si>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Цена за единицу измерения (руб.)</t>
  </si>
  <si>
    <t>Цена за единицу измерения  с округлением  (руб.)</t>
  </si>
  <si>
    <t>Н(М)ЦК, контракта с учетом округления цены за единицу (руб.)</t>
  </si>
  <si>
    <t xml:space="preserve">
УТВЕРЖДАЮ
Начальник Управления Минюста России по Карачаево-Черкесской Республике
___________________ З.К. Алчакова
</t>
  </si>
  <si>
    <t xml:space="preserve">Расчет произвел: главный специалист - эксперт - заместитель главного бухгалтера                                             Ф.Р. Гочияева                                         </t>
  </si>
  <si>
    <t>шт.</t>
  </si>
  <si>
    <t>вх.№ 1488/26  от 30.07.2026</t>
  </si>
  <si>
    <t>вх. 1487/26 от 30.07.2026</t>
  </si>
  <si>
    <t>вх. 14586/26 от 30.07.2026</t>
  </si>
  <si>
    <t>Монтаж</t>
  </si>
  <si>
    <r>
      <t>Характеристики и условия оказания услуги (поставки товара, выполнения работ), используемые для расчета НМЦК, соответствуют описанию объекта закупки.
По результатам расчета, НМЦК составляет</t>
    </r>
    <r>
      <rPr>
        <b/>
        <sz val="12"/>
        <color rgb="FF000000"/>
        <rFont val="Times New Roman"/>
        <family val="1"/>
        <charset val="204"/>
      </rPr>
      <t xml:space="preserve"> 24 333</t>
    </r>
    <r>
      <rPr>
        <b/>
        <sz val="12"/>
        <rFont val="Times New Roman"/>
        <family val="1"/>
        <charset val="204"/>
      </rPr>
      <t xml:space="preserve"> (двадцать четыре тысячи триста тридцать три) руб. 33 копеек</t>
    </r>
  </si>
  <si>
    <t>Обоснование начальной максимальной цены контракта
на изготовление букв и герба из серебристого пластика</t>
  </si>
  <si>
    <t>Буквы и герб из серебристого пластика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</si>
</sst>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"/>
  </numFmts>
  <fonts count="11" x14ac:knownFonts="1">
    <font>
      <sz val="11"/>
      <color theme="1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i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3.5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 applyBorder="0" applyProtection="0"/>
  </cellStyleXfs>
  <cellXfs count="4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" fontId="9" fillId="0" borderId="2" xfId="1" applyNumberFormat="1" applyFont="1" applyBorder="1" applyAlignment="1" applyProtection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4" fontId="8" fillId="2" borderId="2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wrapText="1"/>
      <protection locked="0"/>
    </xf>
    <xf numFmtId="165" fontId="10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/>
    <xf numFmtId="0" fontId="4" fillId="0" borderId="0" xfId="0" applyFont="1" applyAlignment="1" applyProtection="1">
      <alignment wrapText="1"/>
      <protection locked="0"/>
    </xf>
    <xf numFmtId="165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wrapText="1"/>
      <protection locked="0"/>
    </xf>
    <xf numFmtId="2" fontId="0" fillId="0" borderId="0" xfId="0" applyNumberFormat="1"/>
    <xf numFmtId="2" fontId="4" fillId="0" borderId="2" xfId="0" applyNumberFormat="1" applyFont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0" fontId="5" fillId="0" borderId="2" xfId="1" applyBorder="1" applyAlignment="1" applyProtection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2" fontId="1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2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9360</xdr:colOff>
      <xdr:row>5</xdr:row>
      <xdr:rowOff>1133640</xdr:rowOff>
    </xdr:from>
    <xdr:to>
      <xdr:col>9</xdr:col>
      <xdr:colOff>941760</xdr:colOff>
      <xdr:row>5</xdr:row>
      <xdr:rowOff>1485000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979480" y="5934240"/>
          <a:ext cx="932400" cy="351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19080</xdr:colOff>
      <xdr:row>5</xdr:row>
      <xdr:rowOff>923760</xdr:rowOff>
    </xdr:from>
    <xdr:to>
      <xdr:col>8</xdr:col>
      <xdr:colOff>1018080</xdr:colOff>
      <xdr:row>5</xdr:row>
      <xdr:rowOff>1360800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7902000" y="5724360"/>
          <a:ext cx="999000" cy="437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10</xdr:col>
      <xdr:colOff>19080</xdr:colOff>
      <xdr:row>5</xdr:row>
      <xdr:rowOff>1600200</xdr:rowOff>
    </xdr:from>
    <xdr:to>
      <xdr:col>10</xdr:col>
      <xdr:colOff>1504080</xdr:colOff>
      <xdr:row>5</xdr:row>
      <xdr:rowOff>1960920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9996120" y="6400800"/>
          <a:ext cx="1485000" cy="360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10</xdr:col>
      <xdr:colOff>266760</xdr:colOff>
      <xdr:row>5</xdr:row>
      <xdr:rowOff>1400040</xdr:rowOff>
    </xdr:from>
    <xdr:to>
      <xdr:col>10</xdr:col>
      <xdr:colOff>417960</xdr:colOff>
      <xdr:row>5</xdr:row>
      <xdr:rowOff>1627560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0243800" y="6200640"/>
          <a:ext cx="151200" cy="2275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6"/>
  <sheetViews>
    <sheetView tabSelected="1" view="pageBreakPreview" zoomScale="90" zoomScaleNormal="100" zoomScaleSheetLayoutView="90" zoomScalePageLayoutView="120" workbookViewId="0">
      <selection activeCell="N7" sqref="N7"/>
    </sheetView>
  </sheetViews>
  <sheetFormatPr defaultColWidth="9.140625" defaultRowHeight="12.75" customHeight="1" x14ac:dyDescent="0.2"/>
  <cols>
    <col min="1" max="1" width="4.28515625" style="1" customWidth="1"/>
    <col min="2" max="2" width="24.42578125" style="1" customWidth="1"/>
    <col min="3" max="4" width="8.7109375" style="1" customWidth="1"/>
    <col min="5" max="7" width="16.7109375" style="1" customWidth="1"/>
    <col min="8" max="8" width="15.5703125" style="1" customWidth="1"/>
    <col min="9" max="9" width="15.42578125" style="1" customWidth="1"/>
    <col min="10" max="10" width="14.28515625" style="1" customWidth="1"/>
    <col min="11" max="11" width="22.7109375" style="1" customWidth="1"/>
    <col min="12" max="12" width="11.7109375" style="1" customWidth="1"/>
    <col min="13" max="13" width="11" style="1" customWidth="1"/>
    <col min="14" max="14" width="12.5703125" style="1" customWidth="1"/>
    <col min="15" max="16384" width="9.140625" style="1"/>
  </cols>
  <sheetData>
    <row r="1" spans="1:16" ht="14.25" customHeight="1" x14ac:dyDescent="0.2"/>
    <row r="2" spans="1:16" ht="172.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5" t="s">
        <v>15</v>
      </c>
      <c r="L2" s="35"/>
      <c r="M2" s="35"/>
      <c r="N2" s="35"/>
      <c r="P2" s="4"/>
    </row>
    <row r="3" spans="1:16" ht="57" customHeight="1" x14ac:dyDescent="0.2">
      <c r="A3" s="36" t="s">
        <v>23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6" ht="97.5" customHeight="1" x14ac:dyDescent="0.2">
      <c r="A4" s="37" t="s">
        <v>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6" ht="36.75" customHeight="1" x14ac:dyDescent="0.2">
      <c r="A5" s="38" t="s">
        <v>1</v>
      </c>
      <c r="B5" s="39" t="s">
        <v>2</v>
      </c>
      <c r="C5" s="38" t="s">
        <v>3</v>
      </c>
      <c r="D5" s="38" t="s">
        <v>4</v>
      </c>
      <c r="E5" s="40" t="s">
        <v>5</v>
      </c>
      <c r="F5" s="40"/>
      <c r="G5" s="40"/>
      <c r="H5" s="41" t="s">
        <v>6</v>
      </c>
      <c r="I5" s="41"/>
      <c r="J5" s="41"/>
      <c r="K5" s="42" t="s">
        <v>7</v>
      </c>
      <c r="L5" s="42"/>
      <c r="M5" s="42"/>
      <c r="N5" s="42"/>
    </row>
    <row r="6" spans="1:16" ht="159.75" customHeight="1" x14ac:dyDescent="0.2">
      <c r="A6" s="38"/>
      <c r="B6" s="39"/>
      <c r="C6" s="38"/>
      <c r="D6" s="38"/>
      <c r="E6" s="34" t="s">
        <v>18</v>
      </c>
      <c r="F6" s="34" t="s">
        <v>19</v>
      </c>
      <c r="G6" s="34" t="s">
        <v>20</v>
      </c>
      <c r="H6" s="7" t="s">
        <v>8</v>
      </c>
      <c r="I6" s="6" t="s">
        <v>9</v>
      </c>
      <c r="J6" s="6" t="s">
        <v>10</v>
      </c>
      <c r="K6" s="6" t="s">
        <v>11</v>
      </c>
      <c r="L6" s="8" t="s">
        <v>12</v>
      </c>
      <c r="M6" s="8" t="s">
        <v>13</v>
      </c>
      <c r="N6" s="8" t="s">
        <v>14</v>
      </c>
    </row>
    <row r="7" spans="1:16" s="16" customFormat="1" ht="106.5" customHeight="1" x14ac:dyDescent="0.25">
      <c r="A7" s="9">
        <v>1</v>
      </c>
      <c r="B7" s="5" t="s">
        <v>24</v>
      </c>
      <c r="C7" s="9" t="s">
        <v>17</v>
      </c>
      <c r="D7" s="10">
        <v>1</v>
      </c>
      <c r="E7" s="11">
        <v>18000</v>
      </c>
      <c r="F7" s="11">
        <v>20000</v>
      </c>
      <c r="G7" s="11">
        <v>20000</v>
      </c>
      <c r="H7" s="12">
        <f>AVERAGE(E7:G7)</f>
        <v>19333.333333333332</v>
      </c>
      <c r="I7" s="13">
        <f>SQRT(((SUM((POWER(G7-H7,2)),(POWER(F7-H7,2)),(POWER(E7-H7,2)),)/(COLUMNS(E7:G7)-1))))</f>
        <v>1154.7005383792514</v>
      </c>
      <c r="J7" s="13">
        <f>I7/H7*100</f>
        <v>5.972588991616818</v>
      </c>
      <c r="K7" s="14">
        <f>((D7/3)*(SUM(E7:G7)))</f>
        <v>19333.333333333332</v>
      </c>
      <c r="L7" s="15">
        <f>K7/D7</f>
        <v>19333.333333333332</v>
      </c>
      <c r="M7" s="15">
        <f>ROUND(L7,2)</f>
        <v>19333.330000000002</v>
      </c>
      <c r="N7" s="14">
        <f>M7*D7</f>
        <v>19333.330000000002</v>
      </c>
    </row>
    <row r="8" spans="1:16" s="16" customFormat="1" ht="106.5" customHeight="1" x14ac:dyDescent="0.25">
      <c r="A8" s="9">
        <v>2</v>
      </c>
      <c r="B8" s="5" t="s">
        <v>21</v>
      </c>
      <c r="C8" s="9" t="s">
        <v>17</v>
      </c>
      <c r="D8" s="10">
        <v>1</v>
      </c>
      <c r="E8" s="11">
        <v>4000</v>
      </c>
      <c r="F8" s="11">
        <v>6000</v>
      </c>
      <c r="G8" s="11">
        <v>5000</v>
      </c>
      <c r="H8" s="12">
        <f t="shared" ref="H8" si="0">AVERAGE(E8:G8)</f>
        <v>5000</v>
      </c>
      <c r="I8" s="13">
        <f t="shared" ref="I8" si="1">SQRT(((SUM((POWER(G8-H8,2)),(POWER(F8-H8,2)),(POWER(E8-H8,2)),)/(COLUMNS(E8:G8)-1))))</f>
        <v>1000</v>
      </c>
      <c r="J8" s="13">
        <f t="shared" ref="J8" si="2">I8/H8*100</f>
        <v>20</v>
      </c>
      <c r="K8" s="14">
        <f t="shared" ref="K8" si="3">((D8/3)*(SUM(E8:G8)))</f>
        <v>5000</v>
      </c>
      <c r="L8" s="15">
        <f t="shared" ref="L8" si="4">K8/D8</f>
        <v>5000</v>
      </c>
      <c r="M8" s="15">
        <f t="shared" ref="M8" si="5">ROUND(L8,2)</f>
        <v>5000</v>
      </c>
      <c r="N8" s="14">
        <f t="shared" ref="N8" si="6">M8*D8</f>
        <v>5000</v>
      </c>
    </row>
    <row r="9" spans="1:16" s="17" customFormat="1" ht="29.25" customHeight="1" x14ac:dyDescent="0.2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14">
        <f>SUM(N7:N8)</f>
        <v>24333.33</v>
      </c>
    </row>
    <row r="10" spans="1:16" s="17" customFormat="1" ht="39" customHeight="1" x14ac:dyDescent="0.25">
      <c r="A10" s="45" t="s">
        <v>22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</row>
    <row r="11" spans="1:16" s="17" customFormat="1" ht="21.75" customHeight="1" x14ac:dyDescent="0.25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</row>
    <row r="12" spans="1:16" s="18" customFormat="1" ht="19.5" customHeight="1" x14ac:dyDescent="0.25">
      <c r="A12" s="47" t="s">
        <v>16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</row>
    <row r="13" spans="1:16" s="25" customFormat="1" ht="17.25" x14ac:dyDescent="0.25">
      <c r="A13" s="19"/>
      <c r="B13" s="20"/>
      <c r="C13" s="20"/>
      <c r="D13" s="19"/>
      <c r="E13" s="21"/>
      <c r="F13" s="22"/>
      <c r="G13" s="23"/>
      <c r="H13" s="24"/>
      <c r="I13" s="24"/>
      <c r="J13" s="24"/>
      <c r="K13" s="24"/>
      <c r="L13" s="24"/>
      <c r="M13" s="24"/>
      <c r="N13" s="24"/>
    </row>
    <row r="14" spans="1:16" s="25" customFormat="1" ht="11.25" customHeight="1" x14ac:dyDescent="0.25">
      <c r="A14" s="26"/>
      <c r="B14" s="26"/>
      <c r="C14" s="26"/>
      <c r="D14" s="27"/>
      <c r="E14" s="28"/>
      <c r="F14" s="29"/>
      <c r="G14" s="30"/>
    </row>
    <row r="15" spans="1:16" ht="19.5" customHeight="1" x14ac:dyDescent="0.25">
      <c r="A15" s="48"/>
      <c r="B15" s="48"/>
      <c r="C15" s="27"/>
      <c r="D15" s="27"/>
      <c r="E15" s="27"/>
      <c r="F15" s="27"/>
      <c r="G15" s="27"/>
    </row>
    <row r="16" spans="1:16" s="25" customFormat="1" ht="15.75" x14ac:dyDescent="0.25">
      <c r="A16" s="43"/>
      <c r="B16" s="43"/>
      <c r="C16" s="43"/>
      <c r="D16" s="27"/>
      <c r="E16" s="28"/>
      <c r="F16" s="29"/>
      <c r="G16" s="30"/>
    </row>
  </sheetData>
  <mergeCells count="16">
    <mergeCell ref="A16:C16"/>
    <mergeCell ref="A9:M9"/>
    <mergeCell ref="A10:N10"/>
    <mergeCell ref="A11:N11"/>
    <mergeCell ref="A12:N12"/>
    <mergeCell ref="A15:B15"/>
    <mergeCell ref="K2:N2"/>
    <mergeCell ref="A3:N3"/>
    <mergeCell ref="A4:N4"/>
    <mergeCell ref="A5:A6"/>
    <mergeCell ref="B5:B6"/>
    <mergeCell ref="C5:C6"/>
    <mergeCell ref="D5:D6"/>
    <mergeCell ref="E5:G5"/>
    <mergeCell ref="H5:J5"/>
    <mergeCell ref="K5:N5"/>
  </mergeCells>
  <printOptions horizontalCentered="1"/>
  <pageMargins left="3.9583333333333297E-2" right="3.9583333333333297E-2" top="0.35416666666666702" bottom="0.15763888888888899" header="0.511811023622047" footer="0.511811023622047"/>
  <pageSetup paperSize="9" scale="6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2:I13"/>
  <sheetViews>
    <sheetView view="pageBreakPreview" topLeftCell="D1" zoomScale="120" zoomScaleNormal="100" zoomScalePageLayoutView="120" workbookViewId="0">
      <selection activeCell="I13" sqref="I13"/>
    </sheetView>
  </sheetViews>
  <sheetFormatPr defaultColWidth="8.7109375" defaultRowHeight="15" customHeight="1" x14ac:dyDescent="0.25"/>
  <cols>
    <col min="6" max="6" width="28.28515625" style="31" customWidth="1"/>
    <col min="7" max="7" width="19.85546875" style="31" customWidth="1"/>
    <col min="8" max="8" width="28.5703125" style="31" customWidth="1"/>
    <col min="9" max="9" width="22.42578125" style="31" customWidth="1"/>
  </cols>
  <sheetData>
    <row r="2" spans="6:9" ht="15" customHeight="1" x14ac:dyDescent="0.25">
      <c r="F2" s="32"/>
      <c r="G2" s="32"/>
      <c r="H2" s="32"/>
    </row>
    <row r="3" spans="6:9" ht="15" customHeight="1" x14ac:dyDescent="0.25">
      <c r="F3" s="33"/>
      <c r="G3" s="33"/>
      <c r="H3" s="33"/>
    </row>
    <row r="4" spans="6:9" ht="15" customHeight="1" x14ac:dyDescent="0.25">
      <c r="F4" s="33"/>
      <c r="G4" s="33"/>
      <c r="H4" s="33"/>
    </row>
    <row r="5" spans="6:9" ht="15" customHeight="1" x14ac:dyDescent="0.25">
      <c r="F5" s="33"/>
      <c r="G5" s="33"/>
      <c r="H5" s="33"/>
    </row>
    <row r="11" spans="6:9" ht="15" customHeight="1" x14ac:dyDescent="0.25">
      <c r="G11" s="32">
        <v>16200</v>
      </c>
      <c r="H11" s="32">
        <v>18000</v>
      </c>
      <c r="I11" s="32">
        <v>19800</v>
      </c>
    </row>
    <row r="12" spans="6:9" ht="15" customHeight="1" x14ac:dyDescent="0.25">
      <c r="G12" s="33">
        <v>8784221.1899999995</v>
      </c>
      <c r="H12" s="33">
        <v>9574800.6699999999</v>
      </c>
      <c r="I12" s="33">
        <v>8133538.1799999997</v>
      </c>
    </row>
    <row r="13" spans="6:9" ht="15" customHeight="1" x14ac:dyDescent="0.25">
      <c r="G13" s="31">
        <f>SUM(G11:G12)</f>
        <v>8800421.1899999995</v>
      </c>
      <c r="H13" s="31">
        <f>SUM(H11:H12)</f>
        <v>9592800.6699999999</v>
      </c>
      <c r="I13" s="31">
        <f>SUM(I11:I12)</f>
        <v>8153338.1799999997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Расчет цены</vt:lpstr>
      <vt:lpstr>Лист1</vt:lpstr>
      <vt:lpstr>'Расчет цены'!Область_печати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Фатима Гочияева</cp:lastModifiedBy>
  <cp:revision>3</cp:revision>
  <cp:lastPrinted>2026-07-30T14:48:53Z</cp:lastPrinted>
  <dcterms:created xsi:type="dcterms:W3CDTF">2014-01-15T18:15:09Z</dcterms:created>
  <dcterms:modified xsi:type="dcterms:W3CDTF">2026-07-30T15:14:21Z</dcterms:modified>
  <dc:language>ru-RU</dc:language>
</cp:coreProperties>
</file>