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19320" windowHeight="12375"/>
  </bookViews>
  <sheets>
    <sheet name="Расчет" sheetId="2" r:id="rId1"/>
  </sheets>
  <definedNames>
    <definedName name="_xlnm.Print_Area" localSheetId="0">Расчет!$B$3:$R$15</definedName>
  </definedNames>
  <calcPr calcId="145621"/>
</workbook>
</file>

<file path=xl/calcChain.xml><?xml version="1.0" encoding="utf-8"?>
<calcChain xmlns="http://schemas.openxmlformats.org/spreadsheetml/2006/main">
  <c r="M7" i="2" l="1"/>
  <c r="P7" i="2" l="1"/>
  <c r="B7" i="2"/>
  <c r="N7" i="2" l="1"/>
  <c r="O7" i="2" s="1"/>
  <c r="Q7" i="2"/>
  <c r="R7" i="2" s="1"/>
  <c r="R8" i="2" s="1"/>
  <c r="H9" i="2" l="1"/>
</calcChain>
</file>

<file path=xl/sharedStrings.xml><?xml version="1.0" encoding="utf-8"?>
<sst xmlns="http://schemas.openxmlformats.org/spreadsheetml/2006/main" count="28" uniqueCount="26">
  <si>
    <t>№</t>
  </si>
  <si>
    <t>Наименование предмета контракта</t>
  </si>
  <si>
    <t>Кол-во</t>
  </si>
  <si>
    <t>Среднее квадратичное отклонение</t>
  </si>
  <si>
    <t>Цена за единицу изм. (руб.)</t>
  </si>
  <si>
    <t>рублей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</si>
  <si>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</si>
  <si>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</si>
  <si>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</si>
  <si>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</si>
  <si>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</si>
  <si>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</si>
  <si>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</si>
  <si>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</si>
  <si>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</si>
  <si>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</si>
  <si>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</si>
  <si>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В результате проведенного расчета Н(М)ЦК контракта составила:</t>
  </si>
  <si>
    <t>Ед. изм.</t>
  </si>
  <si>
    <t>Ценовая информация стоимости объекта закупки, 
(руб) за ед.изм.</t>
  </si>
  <si>
    <t xml:space="preserve">Автотранспортные услуги по перевозке грузов </t>
  </si>
  <si>
    <t>Источник 1  № 7814 от 14.08.2026</t>
  </si>
  <si>
    <r>
      <t xml:space="preserve">Источник 2 </t>
    </r>
    <r>
      <rPr>
        <b/>
        <sz val="10"/>
        <rFont val="Times New Roman"/>
        <family val="1"/>
        <charset val="204"/>
      </rPr>
      <t xml:space="preserve"> № 7815 от 14.08.2026</t>
    </r>
  </si>
  <si>
    <r>
      <t xml:space="preserve">Источник 3 </t>
    </r>
    <r>
      <rPr>
        <b/>
        <sz val="10"/>
        <rFont val="Times New Roman"/>
        <family val="1"/>
        <charset val="204"/>
      </rPr>
      <t xml:space="preserve"> № 7816 от 14.08.2026</t>
    </r>
  </si>
  <si>
    <t>усл.ед.</t>
  </si>
  <si>
    <t>НМЦК с учетом выделенных лимитов составило - 4500,00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</si>
</sst>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0.00;[Red]0.00"/>
    <numFmt numFmtId="167" formatCode="0;[Red]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64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8" fillId="0" borderId="0" xfId="0" applyFont="1" applyAlignment="1"/>
    <xf numFmtId="0" fontId="10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2" fillId="0" borderId="0" xfId="0" applyFont="1" applyAlignment="1" applyProtection="1">
      <alignment horizontal="center" wrapText="1"/>
      <protection locked="0"/>
    </xf>
    <xf numFmtId="0" fontId="8" fillId="0" borderId="0" xfId="0" applyFont="1" applyBorder="1" applyAlignment="1">
      <alignment horizontal="right" vertical="center"/>
    </xf>
    <xf numFmtId="0" fontId="7" fillId="0" borderId="0" xfId="0" applyFont="1" applyAlignment="1"/>
    <xf numFmtId="0" fontId="12" fillId="0" borderId="0" xfId="0" applyFont="1" applyAlignment="1" applyProtection="1">
      <alignment wrapText="1"/>
      <protection locked="0"/>
    </xf>
    <xf numFmtId="4" fontId="8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/>
    </xf>
    <xf numFmtId="3" fontId="8" fillId="0" borderId="0" xfId="0" applyNumberFormat="1" applyFont="1" applyBorder="1" applyAlignment="1">
      <alignment vertical="center"/>
    </xf>
    <xf numFmtId="166" fontId="6" fillId="0" borderId="2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166" fontId="1" fillId="0" borderId="4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167" fontId="14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2" fontId="1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1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126723</xdr:colOff>
      <xdr:row>5</xdr:row>
      <xdr:rowOff>911080</xdr:rowOff>
    </xdr:from>
    <xdr:to>
      <xdr:col>14</xdr:col>
      <xdr:colOff>977347</xdr:colOff>
      <xdr:row>5</xdr:row>
      <xdr:rowOff>1263505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1745" y="2435080"/>
          <a:ext cx="8506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2485</xdr:colOff>
      <xdr:row>5</xdr:row>
      <xdr:rowOff>592620</xdr:rowOff>
    </xdr:from>
    <xdr:to>
      <xdr:col>14</xdr:col>
      <xdr:colOff>8283</xdr:colOff>
      <xdr:row>5</xdr:row>
      <xdr:rowOff>1030770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93246" y="2025511"/>
          <a:ext cx="12316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10767</xdr:colOff>
      <xdr:row>5</xdr:row>
      <xdr:rowOff>1699592</xdr:rowOff>
    </xdr:from>
    <xdr:to>
      <xdr:col>15</xdr:col>
      <xdr:colOff>1496667</xdr:colOff>
      <xdr:row>5</xdr:row>
      <xdr:rowOff>2061542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17376" y="3223592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5</xdr:row>
      <xdr:rowOff>1400175</xdr:rowOff>
    </xdr:from>
    <xdr:to>
      <xdr:col>15</xdr:col>
      <xdr:colOff>419100</xdr:colOff>
      <xdr:row>5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4:T15"/>
  <sheetViews>
    <sheetView tabSelected="1" topLeftCell="A4" zoomScale="130" zoomScaleNormal="130" zoomScaleSheetLayoutView="70" workbookViewId="0">
      <selection activeCell="H6" sqref="H6"/>
    </sheetView>
  </sheetViews>
  <sheetFormatPr defaultColWidth="9.140625" defaultRowHeight="12.75" x14ac:dyDescent="0.2"/>
  <cols>
    <col min="1" max="1" width="2.5703125" style="2" customWidth="1"/>
    <col min="2" max="2" width="4.42578125" style="2" customWidth="1"/>
    <col min="3" max="3" width="24.85546875" style="2" customWidth="1"/>
    <col min="4" max="4" width="9" style="2" customWidth="1"/>
    <col min="5" max="5" width="5.85546875" style="2" customWidth="1"/>
    <col min="6" max="7" width="13.85546875" style="2" customWidth="1"/>
    <col min="8" max="8" width="14" style="2" customWidth="1"/>
    <col min="9" max="11" width="11.7109375" style="2" hidden="1" customWidth="1"/>
    <col min="12" max="12" width="0.85546875" style="2" hidden="1" customWidth="1"/>
    <col min="13" max="13" width="12" style="2" customWidth="1"/>
    <col min="14" max="14" width="18.42578125" style="2" customWidth="1"/>
    <col min="15" max="15" width="14.85546875" style="2" customWidth="1"/>
    <col min="16" max="16" width="22.7109375" style="2" customWidth="1"/>
    <col min="17" max="17" width="11.7109375" style="2" customWidth="1"/>
    <col min="18" max="18" width="14.42578125" style="2" customWidth="1"/>
    <col min="19" max="19" width="9.85546875" style="2" bestFit="1" customWidth="1"/>
    <col min="20" max="20" width="11.28515625" style="2" bestFit="1" customWidth="1"/>
    <col min="21" max="16384" width="9.140625" style="2"/>
  </cols>
  <sheetData>
    <row r="4" spans="2:20" ht="42" customHeight="1" x14ac:dyDescent="0.2">
      <c r="B4" s="49" t="s">
        <v>9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20" ht="39" customHeight="1" x14ac:dyDescent="0.2">
      <c r="B5" s="58" t="s">
        <v>0</v>
      </c>
      <c r="C5" s="58" t="s">
        <v>1</v>
      </c>
      <c r="D5" s="59" t="s">
        <v>18</v>
      </c>
      <c r="E5" s="59" t="s">
        <v>2</v>
      </c>
      <c r="F5" s="52" t="s">
        <v>19</v>
      </c>
      <c r="G5" s="53"/>
      <c r="H5" s="62"/>
      <c r="I5" s="52" t="s">
        <v>6</v>
      </c>
      <c r="J5" s="53"/>
      <c r="K5" s="53"/>
      <c r="L5" s="54" t="s">
        <v>8</v>
      </c>
      <c r="M5" s="63" t="s">
        <v>10</v>
      </c>
      <c r="N5" s="63"/>
      <c r="O5" s="63"/>
      <c r="P5" s="51" t="s">
        <v>14</v>
      </c>
      <c r="Q5" s="51"/>
      <c r="R5" s="51"/>
    </row>
    <row r="6" spans="2:20" ht="166.5" customHeight="1" x14ac:dyDescent="0.2">
      <c r="B6" s="58"/>
      <c r="C6" s="59"/>
      <c r="D6" s="60"/>
      <c r="E6" s="60"/>
      <c r="F6" s="46" t="s">
        <v>21</v>
      </c>
      <c r="G6" s="46" t="s">
        <v>22</v>
      </c>
      <c r="H6" s="46" t="s">
        <v>23</v>
      </c>
      <c r="I6" s="4" t="s">
        <v>7</v>
      </c>
      <c r="J6" s="4" t="s">
        <v>7</v>
      </c>
      <c r="K6" s="4" t="s">
        <v>7</v>
      </c>
      <c r="L6" s="55"/>
      <c r="M6" s="21" t="s">
        <v>12</v>
      </c>
      <c r="N6" s="3" t="s">
        <v>3</v>
      </c>
      <c r="O6" s="5" t="s">
        <v>16</v>
      </c>
      <c r="P6" s="22" t="s">
        <v>11</v>
      </c>
      <c r="Q6" s="6" t="s">
        <v>4</v>
      </c>
      <c r="R6" s="6" t="s">
        <v>15</v>
      </c>
    </row>
    <row r="7" spans="2:20" ht="73.5" customHeight="1" x14ac:dyDescent="0.2">
      <c r="B7" s="35">
        <f>IF(ISBLANK(C7),"",COUNTA($C$7:C7))</f>
        <v>1</v>
      </c>
      <c r="C7" s="45" t="s">
        <v>20</v>
      </c>
      <c r="D7" s="36" t="s">
        <v>24</v>
      </c>
      <c r="E7" s="43">
        <v>1</v>
      </c>
      <c r="F7" s="47">
        <v>4600</v>
      </c>
      <c r="G7" s="47">
        <v>4500</v>
      </c>
      <c r="H7" s="47">
        <v>4600</v>
      </c>
      <c r="I7" s="39"/>
      <c r="J7" s="39"/>
      <c r="K7" s="39"/>
      <c r="L7" s="40"/>
      <c r="M7" s="42">
        <f>AVERAGE(F7:H7)</f>
        <v>4566.666666666667</v>
      </c>
      <c r="N7" s="31">
        <f>SQRT(((SUM((POWER(F7-M7,2)),(POWER(G7-M7,2)),(POWER(H7-M7,2)))/(COLUMNS(F7:H7)-1))))</f>
        <v>57.735026918962582</v>
      </c>
      <c r="O7" s="31">
        <f>N7/M7*100</f>
        <v>1.2642706624590345</v>
      </c>
      <c r="P7" s="41">
        <f>(E7/(COLUMNS(F7:H7)))*(SUM(F7:H7))</f>
        <v>4566.6666666666661</v>
      </c>
      <c r="Q7" s="41">
        <f>P7/E7</f>
        <v>4566.6666666666661</v>
      </c>
      <c r="R7" s="41">
        <f>(ROUND(Q7,2)*E7)</f>
        <v>4566.67</v>
      </c>
    </row>
    <row r="8" spans="2:20" s="1" customFormat="1" ht="15" customHeight="1" x14ac:dyDescent="0.2">
      <c r="B8" s="32"/>
      <c r="C8" s="16"/>
      <c r="D8" s="17"/>
      <c r="E8" s="33"/>
      <c r="F8" s="18"/>
      <c r="G8" s="18"/>
      <c r="H8" s="18"/>
      <c r="I8" s="18"/>
      <c r="J8" s="18"/>
      <c r="K8" s="18"/>
      <c r="L8" s="18"/>
      <c r="M8" s="19"/>
      <c r="N8" s="34"/>
      <c r="O8" s="34"/>
      <c r="P8" s="56" t="s">
        <v>13</v>
      </c>
      <c r="Q8" s="56"/>
      <c r="R8" s="44">
        <f>SUM(R7:R7)</f>
        <v>4566.67</v>
      </c>
      <c r="S8" s="28"/>
      <c r="T8" s="28"/>
    </row>
    <row r="9" spans="2:20" s="7" customFormat="1" ht="58.5" customHeight="1" x14ac:dyDescent="0.25">
      <c r="B9" s="61" t="s">
        <v>17</v>
      </c>
      <c r="C9" s="61"/>
      <c r="D9" s="61"/>
      <c r="E9" s="61"/>
      <c r="F9" s="61"/>
      <c r="G9" s="61"/>
      <c r="H9" s="27">
        <f>R8</f>
        <v>4566.67</v>
      </c>
      <c r="I9" s="37"/>
      <c r="J9" s="37"/>
      <c r="K9" s="37"/>
      <c r="L9" s="24"/>
      <c r="M9" s="20" t="s">
        <v>5</v>
      </c>
      <c r="O9" s="20"/>
      <c r="P9" s="38"/>
      <c r="Q9" s="38"/>
      <c r="R9" s="30"/>
      <c r="S9" s="28"/>
      <c r="T9" s="28"/>
    </row>
    <row r="10" spans="2:20" ht="18" customHeight="1" x14ac:dyDescent="0.25">
      <c r="B10" s="15"/>
      <c r="C10" s="25"/>
      <c r="D10" s="9"/>
      <c r="E10" s="9"/>
      <c r="F10" s="9"/>
      <c r="G10" s="9"/>
      <c r="M10" s="29"/>
      <c r="N10" s="9"/>
      <c r="O10" s="9"/>
      <c r="P10" s="9"/>
    </row>
    <row r="11" spans="2:20" s="8" customFormat="1" ht="15" customHeight="1" x14ac:dyDescent="0.25">
      <c r="B11" s="48" t="s">
        <v>25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spans="2:20" s="8" customFormat="1" ht="12" customHeight="1" x14ac:dyDescent="0.25">
      <c r="B12" s="10"/>
      <c r="C12" s="10"/>
      <c r="D12" s="10"/>
      <c r="E12" s="11"/>
      <c r="F12" s="12"/>
      <c r="G12" s="13"/>
      <c r="M12" s="14"/>
      <c r="N12" s="14"/>
      <c r="O12" s="14"/>
      <c r="P12" s="14"/>
    </row>
    <row r="13" spans="2:20" s="8" customFormat="1" ht="10.9" hidden="1" customHeight="1" x14ac:dyDescent="0.25">
      <c r="B13" s="10"/>
      <c r="C13" s="10"/>
      <c r="D13" s="10"/>
      <c r="E13" s="11"/>
      <c r="F13" s="12"/>
      <c r="G13" s="13"/>
      <c r="M13" s="14"/>
      <c r="N13" s="14"/>
      <c r="O13" s="14"/>
      <c r="P13" s="14"/>
    </row>
    <row r="14" spans="2:20" ht="19.5" customHeight="1" x14ac:dyDescent="0.25">
      <c r="B14" s="50"/>
      <c r="C14" s="50"/>
      <c r="D14" s="57"/>
      <c r="E14" s="57"/>
      <c r="F14" s="57"/>
      <c r="G14" s="57"/>
      <c r="M14" s="29"/>
      <c r="N14" s="9"/>
      <c r="O14" s="9"/>
      <c r="P14" s="9"/>
    </row>
    <row r="15" spans="2:20" s="8" customFormat="1" ht="15.75" x14ac:dyDescent="0.25">
      <c r="B15" s="48"/>
      <c r="C15" s="48"/>
      <c r="D15" s="48"/>
      <c r="E15" s="11"/>
      <c r="F15" s="12"/>
      <c r="G15" s="13"/>
      <c r="M15" s="23"/>
      <c r="N15" s="26"/>
      <c r="O15" s="26"/>
      <c r="P15" s="26"/>
    </row>
  </sheetData>
  <mergeCells count="16">
    <mergeCell ref="B11:R11"/>
    <mergeCell ref="B4:R4"/>
    <mergeCell ref="B14:C14"/>
    <mergeCell ref="B15:D15"/>
    <mergeCell ref="P5:R5"/>
    <mergeCell ref="I5:K5"/>
    <mergeCell ref="L5:L6"/>
    <mergeCell ref="P8:Q8"/>
    <mergeCell ref="D14:G14"/>
    <mergeCell ref="B5:B6"/>
    <mergeCell ref="C5:C6"/>
    <mergeCell ref="D5:D6"/>
    <mergeCell ref="E5:E6"/>
    <mergeCell ref="B9:G9"/>
    <mergeCell ref="F5:H5"/>
    <mergeCell ref="M5:O5"/>
  </mergeCells>
  <printOptions horizontalCentered="1"/>
  <pageMargins left="0.39370078740157483" right="0.39370078740157483" top="1.1417322834645669" bottom="0.39370078740157483" header="0.31496062992125984" footer="0.31496062992125984"/>
  <pageSetup paperSize="9" scale="77" orientation="landscape" r:id="rId1"/>
  <ignoredErrors>
    <ignoredError sqref="N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"Бенц Константин Владимирович" &lt;bents@fsfk.local&gt;;"Бенц Константин Владимирович" &lt;constantin_bents@ufk69.ru&gt;</dc:creator>
  <cp:lastModifiedBy>Шадрина Татьяна Иосифовна</cp:lastModifiedBy>
  <cp:lastPrinted>2017-09-11T09:33:26Z</cp:lastPrinted>
  <dcterms:created xsi:type="dcterms:W3CDTF">2014-01-15T18:15:09Z</dcterms:created>
  <dcterms:modified xsi:type="dcterms:W3CDTF">2026-08-17T05:07:25Z</dcterms:modified>
</cp:coreProperties>
</file>