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2CE6783-68B9-497C-A381-AB27E4BAC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J31" i="2"/>
  <c r="O31" i="2"/>
  <c r="L31" i="2"/>
  <c r="M31" i="2"/>
  <c r="N31" i="2"/>
  <c r="J30" i="2" l="1"/>
  <c r="O30" i="2"/>
  <c r="L30" i="2"/>
  <c r="M30" i="2"/>
  <c r="N30" i="2" s="1"/>
  <c r="J26" i="2"/>
  <c r="O26" i="2"/>
  <c r="L26" i="2"/>
  <c r="M26" i="2"/>
  <c r="N26" i="2" s="1"/>
  <c r="L25" i="2" l="1"/>
  <c r="J25" i="2"/>
  <c r="O25" i="2" s="1"/>
  <c r="L24" i="2"/>
  <c r="J24" i="2"/>
  <c r="O24" i="2" s="1"/>
  <c r="M24" i="2" l="1"/>
  <c r="N24" i="2" s="1"/>
  <c r="M25" i="2"/>
  <c r="N25" i="2" s="1"/>
  <c r="L21" i="2"/>
  <c r="L19" i="2"/>
  <c r="J19" i="2"/>
  <c r="O19" i="2" s="1"/>
  <c r="M19" i="2" l="1"/>
  <c r="N19" i="2" s="1"/>
  <c r="L27" i="2"/>
  <c r="J27" i="2"/>
  <c r="O27" i="2" s="1"/>
  <c r="M27" i="2" l="1"/>
  <c r="N27" i="2" s="1"/>
  <c r="L29" i="2" l="1"/>
  <c r="J29" i="2"/>
  <c r="O29" i="2" s="1"/>
  <c r="M29" i="2" l="1"/>
  <c r="N29" i="2" s="1"/>
  <c r="L28" i="2"/>
  <c r="L23" i="2"/>
  <c r="L20" i="2"/>
  <c r="L22" i="2"/>
  <c r="L18" i="2" l="1"/>
  <c r="J20" i="2" l="1"/>
  <c r="O20" i="2" s="1"/>
  <c r="J23" i="2"/>
  <c r="O23" i="2" s="1"/>
  <c r="J28" i="2"/>
  <c r="O28" i="2" s="1"/>
  <c r="J22" i="2"/>
  <c r="O22" i="2" s="1"/>
  <c r="J21" i="2"/>
  <c r="O21" i="2" s="1"/>
  <c r="J18" i="2"/>
  <c r="M20" i="2" l="1"/>
  <c r="N20" i="2" s="1"/>
  <c r="M22" i="2"/>
  <c r="N22" i="2" s="1"/>
  <c r="M23" i="2"/>
  <c r="N23" i="2" s="1"/>
  <c r="M28" i="2"/>
  <c r="N28" i="2" s="1"/>
  <c r="M18" i="2"/>
  <c r="N18" i="2" s="1"/>
  <c r="XFC18" i="2" s="1"/>
  <c r="M21" i="2"/>
  <c r="N21" i="2" s="1"/>
</calcChain>
</file>

<file path=xl/sharedStrings.xml><?xml version="1.0" encoding="utf-8"?>
<sst xmlns="http://schemas.openxmlformats.org/spreadsheetml/2006/main" count="81" uniqueCount="62">
  <si>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</si>
  <si>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</si>
  <si>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</si>
  <si>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</si>
  <si>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</si>
  <si>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</si>
  <si>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</si>
  <si>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</si>
  <si>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</si>
  <si>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</si>
  <si>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</si>
  <si>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</si>
  <si>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</si>
  <si>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</si>
  <si>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</si>
  <si>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</si>
  <si>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</si>
  <si>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</si>
  <si>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</si>
  <si>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</si>
  <si>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</si>
  <si>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</si>
  <si>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</si>
  <si>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</si>
  <si>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</si>
  <si>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</si>
  <si>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</si>
  <si>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</si>
  <si>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</si>
  <si>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</si>
  <si>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</si>
  <si>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</si>
  <si>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</si>
  <si>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</si>
  <si>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</si>
  <si>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</si>
  <si>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</si>
  <si>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</si>
  <si>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</si>
  <si>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</si>
  <si>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</si>
  <si>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отдела НИО МПР ФГБУ ЦЭПП МЧС России ____________________ Емельянова Е.Н.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ФГБУ ЦЭПП МЧС России                                        ____________________Макаренко Т.Н.                                                                                                                                                                                                                                                                                                                                                                                              
Руководитель контрактной службы                                                               ____________________Чернявская А.П.</t>
  </si>
  <si>
    <t>штука</t>
  </si>
  <si>
    <t>Эфирное масло Пихты 10 мл</t>
  </si>
  <si>
    <t>Эфирное масло Мяты 10 мл</t>
  </si>
  <si>
    <t>Эфирное масло Шалфея 10 мл</t>
  </si>
  <si>
    <t>Эфирное масло Можжевельника 10 мл</t>
  </si>
  <si>
    <t>Эфирное масло Мелисса 10 мл</t>
  </si>
  <si>
    <t>Эфирное масло Сосна 10 мл</t>
  </si>
  <si>
    <t>Эфирное масло Кедр 10 мл</t>
  </si>
  <si>
    <t>Эфирное масло Эвкалипт 10 мл</t>
  </si>
  <si>
    <t>Эфирное масло Апельсина 10 мл</t>
  </si>
  <si>
    <t>Эфирное масло Лимона 10 мл</t>
  </si>
  <si>
    <t>Эфирное масло Лайма 10 мл</t>
  </si>
  <si>
    <t>Эфирное масло Цитронеллы 10 мл</t>
  </si>
  <si>
    <t>Эфирное масло Пачули 10 мл</t>
  </si>
  <si>
    <t>Эфирное масло Иланг-иланг 10 мл</t>
  </si>
  <si>
    <t xml:space="preserve"> Поставка эфирных масел для нужд НИО МПР ФГБУ ЦЭПП МЧС России</t>
  </si>
  <si>
    <t>Поставка эфирных масел для нужд НИО МПР                                ФГБУ ЦЭПП МЧС России</t>
  </si>
  <si>
    <t>Ценовое предложение №1 Вх. № 26-316 от 21.08.2026</t>
  </si>
  <si>
    <t>Ценовое предложение №2 Вх.№ 26-317 от 21.08.2026</t>
  </si>
  <si>
    <t>Ценовое предложение №3 Вх.№ 26-318 от
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</si>
</sst>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/>
    <xf numFmtId="164" fontId="8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wrapText="1"/>
    </xf>
    <xf numFmtId="0" fontId="12" fillId="0" borderId="0" xfId="0" applyNumberFormat="1" applyFont="1" applyFill="1" applyAlignment="1">
      <alignment horizontal="left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38100</xdr:colOff>
      <xdr:row>9</xdr:row>
      <xdr:rowOff>19050</xdr:rowOff>
    </xdr:from>
    <xdr:ext cx="2124075" cy="676275"/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72050" y="4752975"/>
          <a:ext cx="2124075" cy="676275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oneCellAnchor>
    <xdr:from>
      <xdr:col>3</xdr:col>
      <xdr:colOff>0</xdr:colOff>
      <xdr:row>10</xdr:row>
      <xdr:rowOff>0</xdr:rowOff>
    </xdr:from>
    <xdr:ext cx="1704975" cy="428625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33950" y="5429250"/>
          <a:ext cx="1704975" cy="428625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oneCellAnchor>
    <xdr:from>
      <xdr:col>3</xdr:col>
      <xdr:colOff>571500</xdr:colOff>
      <xdr:row>7</xdr:row>
      <xdr:rowOff>66675</xdr:rowOff>
    </xdr:from>
    <xdr:ext cx="2095500" cy="533400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05450" y="3009900"/>
          <a:ext cx="2095500" cy="533400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5"/>
  <sheetViews>
    <sheetView tabSelected="1" topLeftCell="A12" zoomScale="90" zoomScaleNormal="90" workbookViewId="0">
      <selection activeCell="E18" sqref="E18"/>
    </sheetView>
  </sheetViews>
  <sheetFormatPr defaultRowHeight="15" x14ac:dyDescent="0.25"/>
  <cols>
    <col min="1" max="1" width="9.42578125" bestFit="1" customWidth="1"/>
    <col min="2" max="2" width="48.42578125" customWidth="1"/>
    <col min="3" max="3" width="15.140625" customWidth="1"/>
    <col min="4" max="4" width="15.85546875" customWidth="1"/>
    <col min="5" max="7" width="17.85546875" customWidth="1"/>
    <col min="8" max="8" width="14.140625" hidden="1" customWidth="1"/>
    <col min="9" max="9" width="14.28515625" hidden="1" customWidth="1"/>
    <col min="10" max="10" width="17" customWidth="1"/>
    <col min="11" max="11" width="14.85546875" customWidth="1"/>
    <col min="12" max="12" width="19.7109375" customWidth="1"/>
    <col min="13" max="13" width="15.85546875" customWidth="1"/>
    <col min="14" max="14" width="22.140625" customWidth="1"/>
    <col min="15" max="15" width="17.7109375" customWidth="1"/>
  </cols>
  <sheetData>
    <row r="1" spans="1:15" ht="30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35" t="s">
        <v>23</v>
      </c>
      <c r="L1" s="35"/>
      <c r="M1" s="35"/>
      <c r="N1" s="35"/>
      <c r="O1" s="35"/>
    </row>
    <row r="2" spans="1:15" ht="18" customHeight="1" x14ac:dyDescent="0.25">
      <c r="A2" s="36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9" customHeight="1" x14ac:dyDescent="0.25">
      <c r="A3" s="38" t="s">
        <v>25</v>
      </c>
      <c r="B3" s="39"/>
      <c r="C3" s="39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ht="30" customHeight="1" x14ac:dyDescent="0.25">
      <c r="A4" s="40"/>
      <c r="B4" s="41"/>
      <c r="C4" s="41"/>
      <c r="D4" s="5" t="s">
        <v>0</v>
      </c>
      <c r="E4" s="45" t="s">
        <v>26</v>
      </c>
      <c r="F4" s="45"/>
      <c r="G4" s="45"/>
      <c r="H4" s="45" t="s">
        <v>27</v>
      </c>
      <c r="I4" s="45"/>
      <c r="J4" s="45"/>
      <c r="K4" s="45"/>
      <c r="L4" s="45" t="s">
        <v>37</v>
      </c>
      <c r="M4" s="45"/>
      <c r="N4" s="45" t="s">
        <v>28</v>
      </c>
      <c r="O4" s="45"/>
    </row>
    <row r="5" spans="1:15" ht="81" customHeight="1" x14ac:dyDescent="0.25">
      <c r="A5" s="40"/>
      <c r="B5" s="41"/>
      <c r="C5" s="41"/>
      <c r="D5" s="5">
        <v>1</v>
      </c>
      <c r="E5" s="45" t="s">
        <v>58</v>
      </c>
      <c r="F5" s="46"/>
      <c r="G5" s="46"/>
      <c r="H5" s="47" t="s">
        <v>29</v>
      </c>
      <c r="I5" s="47"/>
      <c r="J5" s="47"/>
      <c r="K5" s="47"/>
      <c r="L5" s="45" t="s">
        <v>38</v>
      </c>
      <c r="M5" s="45"/>
      <c r="N5" s="48" t="s">
        <v>40</v>
      </c>
      <c r="O5" s="48"/>
    </row>
    <row r="6" spans="1:15" ht="48" customHeight="1" x14ac:dyDescent="0.25">
      <c r="A6" s="49" t="s">
        <v>30</v>
      </c>
      <c r="B6" s="50"/>
      <c r="C6" s="50"/>
      <c r="D6" s="51" t="s">
        <v>31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</row>
    <row r="7" spans="1:15" ht="15.75" x14ac:dyDescent="0.25">
      <c r="A7" s="54" t="s">
        <v>15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5" ht="96" customHeight="1" x14ac:dyDescent="0.25">
      <c r="A8" s="56" t="s">
        <v>32</v>
      </c>
      <c r="B8" s="57"/>
      <c r="C8" s="58"/>
      <c r="D8" s="56" t="s">
        <v>33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60"/>
    </row>
    <row r="9" spans="1:15" ht="45" customHeight="1" x14ac:dyDescent="0.25">
      <c r="A9" s="49" t="s">
        <v>18</v>
      </c>
      <c r="B9" s="49"/>
      <c r="C9" s="49"/>
      <c r="D9" s="61" t="s">
        <v>21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5" ht="54" customHeight="1" x14ac:dyDescent="0.25">
      <c r="A10" s="49" t="s">
        <v>34</v>
      </c>
      <c r="B10" s="49"/>
      <c r="C10" s="49"/>
      <c r="D10" s="49" t="s">
        <v>19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33" customHeight="1" x14ac:dyDescent="0.25">
      <c r="A11" s="49" t="s">
        <v>16</v>
      </c>
      <c r="B11" s="49"/>
      <c r="C11" s="49"/>
      <c r="D11" s="49" t="s">
        <v>35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72" customHeight="1" x14ac:dyDescent="0.25">
      <c r="A12" s="62" t="s">
        <v>17</v>
      </c>
      <c r="B12" s="49"/>
      <c r="C12" s="49"/>
      <c r="D12" s="49" t="s">
        <v>36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5.75" x14ac:dyDescent="0.25">
      <c r="A13" s="62" t="s">
        <v>11</v>
      </c>
      <c r="B13" s="49"/>
      <c r="C13" s="49"/>
      <c r="D13" s="49" t="s">
        <v>20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24" customHeight="1" x14ac:dyDescent="0.25">
      <c r="A14" s="63" t="s">
        <v>22</v>
      </c>
      <c r="B14" s="63"/>
      <c r="C14" s="64">
        <v>46255</v>
      </c>
      <c r="D14" s="64"/>
      <c r="E14" s="4"/>
      <c r="F14" s="4"/>
      <c r="G14" s="16"/>
      <c r="H14" s="4"/>
      <c r="I14" s="4"/>
      <c r="J14" s="4"/>
      <c r="K14" s="4"/>
      <c r="L14" s="4"/>
      <c r="M14" s="4"/>
      <c r="N14" s="4"/>
      <c r="O14" s="4"/>
    </row>
    <row r="15" spans="1:15" s="6" customFormat="1" ht="30" customHeight="1" x14ac:dyDescent="0.25">
      <c r="A15" s="56" t="s">
        <v>11</v>
      </c>
      <c r="B15" s="58"/>
      <c r="C15" s="68">
        <v>17417.5</v>
      </c>
      <c r="D15" s="69"/>
      <c r="E15" s="70" t="s">
        <v>57</v>
      </c>
      <c r="F15" s="71"/>
      <c r="G15" s="71"/>
      <c r="H15" s="71"/>
      <c r="I15" s="71"/>
      <c r="J15" s="71"/>
      <c r="K15" s="71"/>
      <c r="L15" s="71"/>
      <c r="M15" s="71"/>
      <c r="N15" s="71"/>
      <c r="O15" s="72"/>
    </row>
    <row r="16" spans="1:15" s="6" customFormat="1" ht="75" customHeight="1" x14ac:dyDescent="0.25">
      <c r="A16" s="73" t="s">
        <v>0</v>
      </c>
      <c r="B16" s="73" t="s">
        <v>1</v>
      </c>
      <c r="C16" s="76" t="s">
        <v>2</v>
      </c>
      <c r="D16" s="77"/>
      <c r="E16" s="7" t="s">
        <v>59</v>
      </c>
      <c r="F16" s="7" t="s">
        <v>60</v>
      </c>
      <c r="G16" s="7" t="s">
        <v>61</v>
      </c>
      <c r="H16" s="8" t="s">
        <v>13</v>
      </c>
      <c r="I16" s="8" t="s">
        <v>14</v>
      </c>
      <c r="J16" s="78" t="s">
        <v>10</v>
      </c>
      <c r="K16" s="73" t="s">
        <v>12</v>
      </c>
      <c r="L16" s="73" t="s">
        <v>8</v>
      </c>
      <c r="M16" s="73" t="s">
        <v>9</v>
      </c>
      <c r="N16" s="73" t="s">
        <v>6</v>
      </c>
      <c r="O16" s="78" t="s">
        <v>7</v>
      </c>
    </row>
    <row r="17" spans="1:15 16383:16383" s="6" customFormat="1" ht="24" customHeight="1" x14ac:dyDescent="0.25">
      <c r="A17" s="74"/>
      <c r="B17" s="75"/>
      <c r="C17" s="9" t="s">
        <v>3</v>
      </c>
      <c r="D17" s="9" t="s">
        <v>4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79"/>
      <c r="K17" s="74"/>
      <c r="L17" s="74"/>
      <c r="M17" s="74"/>
      <c r="N17" s="74"/>
      <c r="O17" s="79"/>
    </row>
    <row r="18" spans="1:15 16383:16383" s="6" customFormat="1" ht="29.25" customHeight="1" x14ac:dyDescent="0.25">
      <c r="A18" s="17">
        <v>1</v>
      </c>
      <c r="B18" s="34" t="s">
        <v>43</v>
      </c>
      <c r="C18" s="18" t="s">
        <v>42</v>
      </c>
      <c r="D18" s="19">
        <v>10</v>
      </c>
      <c r="E18" s="20">
        <v>69.88</v>
      </c>
      <c r="F18" s="21">
        <v>65.27</v>
      </c>
      <c r="G18" s="21">
        <v>72.180000000000007</v>
      </c>
      <c r="H18" s="21"/>
      <c r="I18" s="21"/>
      <c r="J18" s="22">
        <f t="shared" ref="J18:J28" si="0">AVERAGE(E18:G18)</f>
        <v>69.11</v>
      </c>
      <c r="K18" s="23">
        <v>3</v>
      </c>
      <c r="L18" s="19">
        <f t="shared" ref="L18:L23" si="1">STDEV(E18,F18,G18)</f>
        <v>3.518763987538811</v>
      </c>
      <c r="M18" s="19">
        <f t="shared" ref="M18:M23" si="2">L18/J18*100</f>
        <v>5.0915410035288833</v>
      </c>
      <c r="N18" s="33" t="str">
        <f t="shared" ref="N18:N26" si="3">IF(M18&lt;33,"ОДНОРОДНЫЕ","НЕОДНОРОДНЫЕ")</f>
        <v>ОДНОРОДНЫЕ</v>
      </c>
      <c r="O18" s="24">
        <f>D18*J18</f>
        <v>691.1</v>
      </c>
      <c r="XFC18" s="6">
        <f>SUM(A18:XFB18)</f>
        <v>990.15030499106774</v>
      </c>
    </row>
    <row r="19" spans="1:15 16383:16383" s="6" customFormat="1" ht="29.25" customHeight="1" x14ac:dyDescent="0.25">
      <c r="A19" s="17">
        <v>2</v>
      </c>
      <c r="B19" s="34" t="s">
        <v>44</v>
      </c>
      <c r="C19" s="18" t="s">
        <v>42</v>
      </c>
      <c r="D19" s="19">
        <v>10</v>
      </c>
      <c r="E19" s="20">
        <v>83.49</v>
      </c>
      <c r="F19" s="21">
        <v>79.91</v>
      </c>
      <c r="G19" s="21">
        <v>88</v>
      </c>
      <c r="H19" s="21"/>
      <c r="I19" s="21"/>
      <c r="J19" s="22">
        <f t="shared" si="0"/>
        <v>83.8</v>
      </c>
      <c r="K19" s="23">
        <v>3</v>
      </c>
      <c r="L19" s="19">
        <f t="shared" si="1"/>
        <v>4.0538993574088655</v>
      </c>
      <c r="M19" s="19">
        <f t="shared" si="2"/>
        <v>4.8375887319914863</v>
      </c>
      <c r="N19" s="33" t="str">
        <f t="shared" si="3"/>
        <v>ОДНОРОДНЫЕ</v>
      </c>
      <c r="O19" s="24">
        <f>D19*J19</f>
        <v>838</v>
      </c>
    </row>
    <row r="20" spans="1:15 16383:16383" s="6" customFormat="1" ht="29.25" customHeight="1" x14ac:dyDescent="0.25">
      <c r="A20" s="17">
        <v>3</v>
      </c>
      <c r="B20" s="34" t="s">
        <v>45</v>
      </c>
      <c r="C20" s="18" t="s">
        <v>42</v>
      </c>
      <c r="D20" s="19">
        <v>10</v>
      </c>
      <c r="E20" s="20">
        <v>98.29</v>
      </c>
      <c r="F20" s="21">
        <v>93.33</v>
      </c>
      <c r="G20" s="21">
        <v>103.5</v>
      </c>
      <c r="H20" s="21"/>
      <c r="I20" s="21"/>
      <c r="J20" s="22">
        <f t="shared" ref="J20:J26" si="4">AVERAGE(E20:G20)</f>
        <v>98.373333333333335</v>
      </c>
      <c r="K20" s="23">
        <v>3</v>
      </c>
      <c r="L20" s="19">
        <f t="shared" si="1"/>
        <v>5.0855121013850066</v>
      </c>
      <c r="M20" s="19">
        <f t="shared" si="2"/>
        <v>5.1696043318497624</v>
      </c>
      <c r="N20" s="33" t="str">
        <f t="shared" si="3"/>
        <v>ОДНОРОДНЫЕ</v>
      </c>
      <c r="O20" s="24">
        <f>D20*J20</f>
        <v>983.73333333333335</v>
      </c>
    </row>
    <row r="21" spans="1:15 16383:16383" s="6" customFormat="1" ht="30.75" customHeight="1" x14ac:dyDescent="0.25">
      <c r="A21" s="17">
        <v>4</v>
      </c>
      <c r="B21" s="34" t="s">
        <v>46</v>
      </c>
      <c r="C21" s="18" t="s">
        <v>42</v>
      </c>
      <c r="D21" s="19">
        <v>10</v>
      </c>
      <c r="E21" s="20">
        <v>126.48</v>
      </c>
      <c r="F21" s="21">
        <v>117.12</v>
      </c>
      <c r="G21" s="21">
        <v>130.11000000000001</v>
      </c>
      <c r="H21" s="21"/>
      <c r="I21" s="21"/>
      <c r="J21" s="22">
        <f t="shared" si="4"/>
        <v>124.57000000000001</v>
      </c>
      <c r="K21" s="23">
        <v>3</v>
      </c>
      <c r="L21" s="19">
        <f t="shared" si="1"/>
        <v>6.7023204936797853</v>
      </c>
      <c r="M21" s="19">
        <f t="shared" si="2"/>
        <v>5.3803648500279238</v>
      </c>
      <c r="N21" s="33" t="str">
        <f t="shared" si="3"/>
        <v>ОДНОРОДНЫЕ</v>
      </c>
      <c r="O21" s="24">
        <f>D21*J21</f>
        <v>1245.7</v>
      </c>
    </row>
    <row r="22" spans="1:15 16383:16383" s="6" customFormat="1" ht="29.25" customHeight="1" x14ac:dyDescent="0.25">
      <c r="A22" s="17">
        <v>5</v>
      </c>
      <c r="B22" s="34" t="s">
        <v>47</v>
      </c>
      <c r="C22" s="18" t="s">
        <v>42</v>
      </c>
      <c r="D22" s="19">
        <v>10</v>
      </c>
      <c r="E22" s="20">
        <v>112.77</v>
      </c>
      <c r="F22" s="21">
        <v>107.97</v>
      </c>
      <c r="G22" s="21">
        <v>117.18</v>
      </c>
      <c r="H22" s="21"/>
      <c r="I22" s="21"/>
      <c r="J22" s="22">
        <f t="shared" si="4"/>
        <v>112.64</v>
      </c>
      <c r="K22" s="23">
        <v>3</v>
      </c>
      <c r="L22" s="19">
        <f t="shared" si="1"/>
        <v>4.6063760159153349</v>
      </c>
      <c r="M22" s="19">
        <f t="shared" si="2"/>
        <v>4.0894673436748361</v>
      </c>
      <c r="N22" s="33" t="str">
        <f t="shared" si="3"/>
        <v>ОДНОРОДНЫЕ</v>
      </c>
      <c r="O22" s="24">
        <f>D22*J22</f>
        <v>1126.4000000000001</v>
      </c>
    </row>
    <row r="23" spans="1:15 16383:16383" s="6" customFormat="1" ht="31.5" customHeight="1" x14ac:dyDescent="0.25">
      <c r="A23" s="17">
        <v>6</v>
      </c>
      <c r="B23" s="34" t="s">
        <v>48</v>
      </c>
      <c r="C23" s="18" t="s">
        <v>42</v>
      </c>
      <c r="D23" s="19">
        <v>10</v>
      </c>
      <c r="E23" s="20">
        <v>64.47</v>
      </c>
      <c r="F23" s="21">
        <v>60.39</v>
      </c>
      <c r="G23" s="21">
        <v>67.41</v>
      </c>
      <c r="H23" s="21"/>
      <c r="I23" s="21"/>
      <c r="J23" s="22">
        <f t="shared" si="4"/>
        <v>64.089999999999989</v>
      </c>
      <c r="K23" s="23">
        <v>3</v>
      </c>
      <c r="L23" s="19">
        <f t="shared" si="1"/>
        <v>3.5253935950472233</v>
      </c>
      <c r="M23" s="19">
        <f t="shared" si="2"/>
        <v>5.5006921439338798</v>
      </c>
      <c r="N23" s="33" t="str">
        <f t="shared" si="3"/>
        <v>ОДНОРОДНЫЕ</v>
      </c>
      <c r="O23" s="24">
        <f>D23*J23</f>
        <v>640.89999999999986</v>
      </c>
    </row>
    <row r="24" spans="1:15 16383:16383" s="6" customFormat="1" ht="28.5" customHeight="1" x14ac:dyDescent="0.25">
      <c r="A24" s="17">
        <v>7</v>
      </c>
      <c r="B24" s="34" t="s">
        <v>49</v>
      </c>
      <c r="C24" s="18" t="s">
        <v>42</v>
      </c>
      <c r="D24" s="19">
        <v>10</v>
      </c>
      <c r="E24" s="20">
        <v>76.84</v>
      </c>
      <c r="F24" s="21">
        <v>71.37</v>
      </c>
      <c r="G24" s="21">
        <v>78.37</v>
      </c>
      <c r="H24" s="21"/>
      <c r="I24" s="21"/>
      <c r="J24" s="22">
        <f t="shared" si="4"/>
        <v>75.526666666666671</v>
      </c>
      <c r="K24" s="23">
        <v>3</v>
      </c>
      <c r="L24" s="19">
        <f t="shared" ref="L24" si="5">STDEV(E24,F24,G24)</f>
        <v>3.6801675686486521</v>
      </c>
      <c r="M24" s="19">
        <f t="shared" ref="M24" si="6">L24/J24*100</f>
        <v>4.872673098219594</v>
      </c>
      <c r="N24" s="33" t="str">
        <f t="shared" si="3"/>
        <v>ОДНОРОДНЫЕ</v>
      </c>
      <c r="O24" s="24">
        <f>D24*J24</f>
        <v>755.26666666666665</v>
      </c>
    </row>
    <row r="25" spans="1:15 16383:16383" s="6" customFormat="1" ht="39.75" customHeight="1" x14ac:dyDescent="0.25">
      <c r="A25" s="17">
        <v>8</v>
      </c>
      <c r="B25" s="34" t="s">
        <v>50</v>
      </c>
      <c r="C25" s="18" t="s">
        <v>42</v>
      </c>
      <c r="D25" s="19">
        <v>10</v>
      </c>
      <c r="E25" s="20">
        <v>221.45</v>
      </c>
      <c r="F25" s="21">
        <v>206.79</v>
      </c>
      <c r="G25" s="21">
        <v>225.92</v>
      </c>
      <c r="H25" s="21"/>
      <c r="I25" s="21"/>
      <c r="J25" s="22">
        <f t="shared" si="4"/>
        <v>218.05333333333331</v>
      </c>
      <c r="K25" s="23">
        <v>3</v>
      </c>
      <c r="L25" s="19">
        <f t="shared" ref="L25:L26" si="7">STDEV(E25,F25,G25)</f>
        <v>10.00710913967332</v>
      </c>
      <c r="M25" s="19">
        <f t="shared" ref="M25:M26" si="8">L25/J25*100</f>
        <v>4.5892942734223983</v>
      </c>
      <c r="N25" s="33" t="str">
        <f t="shared" si="3"/>
        <v>ОДНОРОДНЫЕ</v>
      </c>
      <c r="O25" s="24">
        <f>D25*J25</f>
        <v>2180.5333333333333</v>
      </c>
    </row>
    <row r="26" spans="1:15 16383:16383" s="6" customFormat="1" ht="29.25" customHeight="1" x14ac:dyDescent="0.25">
      <c r="A26" s="17">
        <v>9</v>
      </c>
      <c r="B26" s="34" t="s">
        <v>51</v>
      </c>
      <c r="C26" s="18" t="s">
        <v>42</v>
      </c>
      <c r="D26" s="19">
        <v>10</v>
      </c>
      <c r="E26" s="20">
        <v>62.49</v>
      </c>
      <c r="F26" s="21">
        <v>58.56</v>
      </c>
      <c r="G26" s="21">
        <v>63.48</v>
      </c>
      <c r="H26" s="21"/>
      <c r="I26" s="21"/>
      <c r="J26" s="22">
        <f t="shared" si="4"/>
        <v>61.51</v>
      </c>
      <c r="K26" s="23">
        <v>3</v>
      </c>
      <c r="L26" s="19">
        <f t="shared" si="7"/>
        <v>2.6022874552977404</v>
      </c>
      <c r="M26" s="19">
        <f t="shared" si="8"/>
        <v>4.2306738014920189</v>
      </c>
      <c r="N26" s="33" t="str">
        <f t="shared" si="3"/>
        <v>ОДНОРОДНЫЕ</v>
      </c>
      <c r="O26" s="24">
        <f>D26*J26</f>
        <v>615.1</v>
      </c>
    </row>
    <row r="27" spans="1:15 16383:16383" s="6" customFormat="1" ht="29.25" customHeight="1" x14ac:dyDescent="0.25">
      <c r="A27" s="17">
        <v>10</v>
      </c>
      <c r="B27" s="34" t="s">
        <v>52</v>
      </c>
      <c r="C27" s="18" t="s">
        <v>42</v>
      </c>
      <c r="D27" s="19">
        <v>10</v>
      </c>
      <c r="E27" s="20">
        <v>72.959999999999994</v>
      </c>
      <c r="F27" s="21">
        <v>69.540000000000006</v>
      </c>
      <c r="G27" s="21">
        <v>74.28</v>
      </c>
      <c r="H27" s="21"/>
      <c r="I27" s="21"/>
      <c r="J27" s="22">
        <f t="shared" ref="J27" si="9">AVERAGE(E27:G27)</f>
        <v>72.260000000000005</v>
      </c>
      <c r="K27" s="23">
        <v>3</v>
      </c>
      <c r="L27" s="19">
        <f t="shared" ref="L27" si="10">STDEV(E27,F27,G27)</f>
        <v>2.4463033336035784</v>
      </c>
      <c r="M27" s="19">
        <f>L27/J27*100</f>
        <v>3.3854183969050351</v>
      </c>
      <c r="N27" s="33" t="str">
        <f>IF(M27&lt;33,"ОДНОРОДНЫЕ","НЕОДНОРОДНЫЕ")</f>
        <v>ОДНОРОДНЫЕ</v>
      </c>
      <c r="O27" s="24">
        <f>D27*J27</f>
        <v>722.6</v>
      </c>
    </row>
    <row r="28" spans="1:15 16383:16383" s="6" customFormat="1" ht="33" customHeight="1" x14ac:dyDescent="0.25">
      <c r="A28" s="17">
        <v>11</v>
      </c>
      <c r="B28" s="34" t="s">
        <v>53</v>
      </c>
      <c r="C28" s="18" t="s">
        <v>42</v>
      </c>
      <c r="D28" s="19">
        <v>10</v>
      </c>
      <c r="E28" s="20">
        <v>176.29</v>
      </c>
      <c r="F28" s="21">
        <v>165.31</v>
      </c>
      <c r="G28" s="21">
        <v>184.7</v>
      </c>
      <c r="H28" s="21"/>
      <c r="I28" s="21"/>
      <c r="J28" s="22">
        <f t="shared" si="0"/>
        <v>175.43333333333331</v>
      </c>
      <c r="K28" s="23">
        <v>3</v>
      </c>
      <c r="L28" s="19">
        <f t="shared" ref="L28" si="11">STDEV(E28,F28,G28)</f>
        <v>9.7233447605920666</v>
      </c>
      <c r="M28" s="19">
        <f t="shared" ref="M28" si="12">L28/J28*100</f>
        <v>5.5424727877211106</v>
      </c>
      <c r="N28" s="33" t="str">
        <f t="shared" ref="N28" si="13">IF(M28&lt;33,"ОДНОРОДНЫЕ","НЕОДНОРОДНЫЕ")</f>
        <v>ОДНОРОДНЫЕ</v>
      </c>
      <c r="O28" s="24">
        <f>D28*J28</f>
        <v>1754.333333333333</v>
      </c>
    </row>
    <row r="29" spans="1:15 16383:16383" s="6" customFormat="1" ht="29.25" customHeight="1" x14ac:dyDescent="0.25">
      <c r="A29" s="17">
        <v>12</v>
      </c>
      <c r="B29" s="34" t="s">
        <v>54</v>
      </c>
      <c r="C29" s="18" t="s">
        <v>42</v>
      </c>
      <c r="D29" s="19">
        <v>10</v>
      </c>
      <c r="E29" s="20">
        <v>316.19</v>
      </c>
      <c r="F29" s="21">
        <v>294.02</v>
      </c>
      <c r="G29" s="21">
        <v>321.98</v>
      </c>
      <c r="H29" s="21"/>
      <c r="I29" s="21"/>
      <c r="J29" s="22">
        <f t="shared" ref="J29:J31" si="14">AVERAGE(E29:G29)</f>
        <v>310.73</v>
      </c>
      <c r="K29" s="23">
        <v>3</v>
      </c>
      <c r="L29" s="19">
        <f t="shared" ref="L29:L31" si="15">STDEV(E29,F29,G29)</f>
        <v>14.758018159631073</v>
      </c>
      <c r="M29" s="19">
        <f t="shared" ref="M29:M31" si="16">L29/J29*100</f>
        <v>4.7494667909860881</v>
      </c>
      <c r="N29" s="33" t="str">
        <f t="shared" ref="N29:N31" si="17">IF(M29&lt;33,"ОДНОРОДНЫЕ","НЕОДНОРОДНЫЕ")</f>
        <v>ОДНОРОДНЫЕ</v>
      </c>
      <c r="O29" s="24">
        <f>D29*J29</f>
        <v>3107.3</v>
      </c>
    </row>
    <row r="30" spans="1:15 16383:16383" s="6" customFormat="1" ht="29.25" customHeight="1" x14ac:dyDescent="0.25">
      <c r="A30" s="17">
        <v>13</v>
      </c>
      <c r="B30" s="34" t="s">
        <v>55</v>
      </c>
      <c r="C30" s="18" t="s">
        <v>42</v>
      </c>
      <c r="D30" s="19">
        <v>10</v>
      </c>
      <c r="E30" s="20">
        <v>183.46</v>
      </c>
      <c r="F30" s="21">
        <v>171.41</v>
      </c>
      <c r="G30" s="21">
        <v>184.87</v>
      </c>
      <c r="H30" s="21"/>
      <c r="I30" s="21"/>
      <c r="J30" s="22">
        <f t="shared" si="14"/>
        <v>179.91333333333333</v>
      </c>
      <c r="K30" s="23">
        <v>3</v>
      </c>
      <c r="L30" s="19">
        <f t="shared" si="15"/>
        <v>7.3977721871745556</v>
      </c>
      <c r="M30" s="19">
        <f t="shared" si="16"/>
        <v>4.1118532184984753</v>
      </c>
      <c r="N30" s="33" t="str">
        <f t="shared" si="17"/>
        <v>ОДНОРОДНЫЕ</v>
      </c>
      <c r="O30" s="24">
        <f>D30*J30</f>
        <v>1799.1333333333332</v>
      </c>
    </row>
    <row r="31" spans="1:15 16383:16383" s="6" customFormat="1" ht="30" customHeight="1" x14ac:dyDescent="0.25">
      <c r="A31" s="17">
        <v>14</v>
      </c>
      <c r="B31" s="34" t="s">
        <v>56</v>
      </c>
      <c r="C31" s="18" t="s">
        <v>42</v>
      </c>
      <c r="D31" s="19">
        <v>10</v>
      </c>
      <c r="E31" s="20">
        <v>95.74</v>
      </c>
      <c r="F31" s="21">
        <v>90.89</v>
      </c>
      <c r="G31" s="21">
        <v>100.62</v>
      </c>
      <c r="H31" s="21"/>
      <c r="I31" s="21"/>
      <c r="J31" s="22">
        <f t="shared" si="14"/>
        <v>95.75</v>
      </c>
      <c r="K31" s="23">
        <v>3</v>
      </c>
      <c r="L31" s="19">
        <f t="shared" si="15"/>
        <v>4.8650077081131142</v>
      </c>
      <c r="M31" s="19">
        <f t="shared" si="16"/>
        <v>5.0809479980293624</v>
      </c>
      <c r="N31" s="33" t="str">
        <f t="shared" si="17"/>
        <v>ОДНОРОДНЫЕ</v>
      </c>
      <c r="O31" s="24">
        <f>D31*J31</f>
        <v>957.5</v>
      </c>
    </row>
    <row r="32" spans="1:15 16383:16383" s="6" customFormat="1" ht="15.75" x14ac:dyDescent="0.25">
      <c r="A32" s="25"/>
      <c r="C32" s="27"/>
      <c r="D32" s="25"/>
      <c r="E32" s="28"/>
      <c r="F32" s="29"/>
      <c r="G32" s="29"/>
      <c r="H32" s="29"/>
      <c r="I32" s="29"/>
      <c r="J32" s="32"/>
      <c r="K32" s="30"/>
      <c r="L32" s="25"/>
      <c r="M32" s="25"/>
      <c r="N32" s="25"/>
      <c r="O32" s="31"/>
    </row>
    <row r="33" spans="1:15" s="6" customFormat="1" ht="15.75" x14ac:dyDescent="0.25">
      <c r="A33" s="25"/>
      <c r="B33" s="26"/>
      <c r="C33" s="27"/>
      <c r="D33" s="25"/>
      <c r="E33" s="28"/>
      <c r="F33" s="29"/>
      <c r="G33" s="29"/>
      <c r="H33" s="29"/>
      <c r="I33" s="29"/>
      <c r="J33" s="32"/>
      <c r="K33" s="30"/>
      <c r="L33" s="25"/>
      <c r="M33" s="25"/>
      <c r="N33" s="25"/>
      <c r="O33" s="31"/>
    </row>
    <row r="34" spans="1:15" s="6" customFormat="1" ht="51" customHeight="1" x14ac:dyDescent="0.25">
      <c r="A34" s="65" t="s">
        <v>39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1:15" s="6" customFormat="1" ht="12" customHeight="1" x14ac:dyDescent="0.25">
      <c r="A35" s="4"/>
      <c r="B35" s="10"/>
      <c r="C35" s="11"/>
      <c r="D35" s="11"/>
      <c r="E35" s="12"/>
      <c r="F35" s="13"/>
      <c r="G35" s="13"/>
      <c r="H35" s="13"/>
      <c r="I35" s="13"/>
      <c r="J35" s="14"/>
      <c r="K35" s="15"/>
      <c r="L35" s="4"/>
      <c r="M35" s="4"/>
      <c r="N35" s="4"/>
      <c r="O35" s="14"/>
    </row>
    <row r="36" spans="1:15" s="6" customFormat="1" ht="111" customHeight="1" x14ac:dyDescent="0.25">
      <c r="A36" s="66" t="s">
        <v>41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 ht="24" customHeight="1" x14ac:dyDescent="0.25"/>
    <row r="38" spans="1:15" ht="30" customHeight="1" x14ac:dyDescent="0.25"/>
    <row r="39" spans="1:15" ht="27" customHeight="1" x14ac:dyDescent="0.25"/>
    <row r="40" spans="1:15" ht="24" customHeight="1" x14ac:dyDescent="0.25"/>
    <row r="41" spans="1:15" ht="21" customHeight="1" x14ac:dyDescent="0.25"/>
    <row r="42" spans="1:15" ht="21" customHeight="1" x14ac:dyDescent="0.25">
      <c r="E42" s="1"/>
    </row>
    <row r="43" spans="1:15" ht="21" customHeight="1" x14ac:dyDescent="0.25"/>
    <row r="44" spans="1:15" ht="21" customHeight="1" x14ac:dyDescent="0.25"/>
    <row r="45" spans="1:15" ht="138" customHeight="1" x14ac:dyDescent="0.25"/>
  </sheetData>
  <mergeCells count="43">
    <mergeCell ref="A34:O34"/>
    <mergeCell ref="A36:O36"/>
    <mergeCell ref="A15:B15"/>
    <mergeCell ref="C15:D15"/>
    <mergeCell ref="E15:O15"/>
    <mergeCell ref="A16:A17"/>
    <mergeCell ref="B16:B17"/>
    <mergeCell ref="C16:D16"/>
    <mergeCell ref="J16:J17"/>
    <mergeCell ref="K16:K17"/>
    <mergeCell ref="L16:L17"/>
    <mergeCell ref="M16:M17"/>
    <mergeCell ref="N16:N17"/>
    <mergeCell ref="O16:O17"/>
    <mergeCell ref="A12:C12"/>
    <mergeCell ref="D12:O12"/>
    <mergeCell ref="A13:C13"/>
    <mergeCell ref="D13:O13"/>
    <mergeCell ref="A14:B14"/>
    <mergeCell ref="C14:D14"/>
    <mergeCell ref="A9:C9"/>
    <mergeCell ref="D9:O9"/>
    <mergeCell ref="A10:C10"/>
    <mergeCell ref="D10:O10"/>
    <mergeCell ref="A11:C11"/>
    <mergeCell ref="D11:O11"/>
    <mergeCell ref="A6:C6"/>
    <mergeCell ref="D6:O6"/>
    <mergeCell ref="A7:O7"/>
    <mergeCell ref="A8:C8"/>
    <mergeCell ref="D8:O8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</mergeCells>
  <conditionalFormatting sqref="N18 N35">
    <cfRule type="containsText" dxfId="11" priority="357" operator="containsText" text="НЕОДНОРОДНЫЕ">
      <formula>NOT(ISERROR(SEARCH(НЕОДНОРОДНЫЕ,N18)))</formula>
    </cfRule>
    <cfRule type="containsText" dxfId="10" priority="358" operator="containsText" text="НЕ">
      <formula>NOT(ISERROR(SEARCH(НЕ,N18)))</formula>
    </cfRule>
    <cfRule type="containsText" dxfId="9" priority="359" operator="containsText" text="ОДНОРОДНЫЕ">
      <formula>NOT(ISERROR(SEARCH(ОДНОРОДНЫЕ,N18)))</formula>
    </cfRule>
    <cfRule type="containsText" dxfId="8" priority="360" operator="containsText" text="НЕОДНОРОДНЫЕ">
      <formula>NOT(ISERROR(SEARCH(НЕОДНОРОДНЫЕ,N18)))</formula>
    </cfRule>
  </conditionalFormatting>
  <conditionalFormatting sqref="N18:N33">
    <cfRule type="containsText" dxfId="7" priority="6" operator="containsText" text="НЕОДНОРОДНЫЕ">
      <formula>NOT(ISERROR(SEARCH(НЕОДНОРОДНЫЕ,N18)))</formula>
    </cfRule>
  </conditionalFormatting>
  <conditionalFormatting sqref="N19:N31">
    <cfRule type="containsText" dxfId="6" priority="1" operator="containsText" text="НЕОДНОРОДНЫЕ">
      <formula>NOT(ISERROR(SEARCH(НЕОДНОРОДНЫЕ,N19)))</formula>
    </cfRule>
    <cfRule type="containsText" dxfId="5" priority="2" operator="containsText" text="ОДНОРОДНЫЕ">
      <formula>NOT(ISERROR(SEARCH(ОДНОРОДНЫЕ,N19)))</formula>
    </cfRule>
    <cfRule type="containsText" dxfId="4" priority="3" operator="containsText" text="НЕОДНОРОДНЫЕ">
      <formula>NOT(ISERROR(SEARCH(НЕОДНОРОДНЫЕ,N19)))</formula>
    </cfRule>
  </conditionalFormatting>
  <conditionalFormatting sqref="N19:N33">
    <cfRule type="containsText" dxfId="3" priority="4" operator="containsText" text="НЕ">
      <formula>NOT(ISERROR(SEARCH(НЕ,N19)))</formula>
    </cfRule>
    <cfRule type="containsText" dxfId="2" priority="5" operator="containsText" text="ОДНОРОДНЫЕ">
      <formula>NOT(ISERROR(SEARCH(ОДНОРОДНЫЕ,N19)))</formula>
    </cfRule>
  </conditionalFormatting>
  <conditionalFormatting sqref="N35 N18">
    <cfRule type="containsText" dxfId="1" priority="356" operator="containsText" text="ОДНОРОДНЫЕ">
      <formula>NOT(ISERROR(SEARCH(ОДНОРОДНЫЕ,N18)))</formula>
    </cfRule>
  </conditionalFormatting>
  <conditionalFormatting sqref="N35">
    <cfRule type="containsText" dxfId="0" priority="355" operator="containsText" text="НЕОДНОРОДНЫЕ">
      <formula>NOT(ISERROR(SEARCH(НЕОДНОРОДНЫЕ,N35)))</formula>
    </cfRule>
  </conditionalFormatting>
  <pageMargins left="0.78740157480314965" right="0.39370078740157483" top="0.78740157480314965" bottom="0.39370078740157483" header="0" footer="0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2026-09-03T11:48:51Z</dcterms:modified>
</cp:coreProperties>
</file>