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</sheets>
  <definedNames>
    <definedName name="_xlnm.Print_Area" localSheetId="0">Лист1!$B$1:$P$14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4" i="1" l="1"/>
  <c r="Q3" i="1"/>
  <c r="K3" i="1" l="1"/>
  <c r="I4" i="1"/>
  <c r="G4" i="1"/>
  <c r="L4" i="1" l="1"/>
  <c r="O4" i="1" s="1"/>
  <c r="P4" i="1" s="1"/>
  <c r="K4" i="1"/>
  <c r="N4" i="1" l="1"/>
  <c r="L3" i="1" l="1"/>
  <c r="N3" i="1" s="1"/>
  <c r="N5" i="1" s="1"/>
  <c r="I3" i="1"/>
  <c r="G3" i="1"/>
  <c r="O3" i="1" l="1"/>
  <c r="M3" i="1"/>
  <c r="M5" i="1" s="1"/>
  <c r="M6" i="1" s="1"/>
  <c r="P3" i="1" l="1"/>
  <c r="E11" i="1" l="1"/>
  <c r="E13" i="1" l="1"/>
  <c r="E14" i="1"/>
</calcChain>
</file>

<file path=xl/sharedStrings.xml><?xml version="1.0" encoding="utf-8"?>
<sst xmlns="http://schemas.openxmlformats.org/spreadsheetml/2006/main" count="24" uniqueCount="24">
  <si>
    <t>№</t>
  </si>
  <si>
    <t xml:space="preserve">Наименование </t>
  </si>
  <si>
    <t>Цена №1</t>
  </si>
  <si>
    <t>Сумма, (цена1)
5=3*4</t>
  </si>
  <si>
    <t>Цена №2</t>
  </si>
  <si>
    <t>Сумма, (цена2)
7=3*6</t>
  </si>
  <si>
    <t>Цена №3</t>
  </si>
  <si>
    <t>Сумма, (цена3)
9=3*8</t>
  </si>
  <si>
    <t>Средняя цена
10=(4+6+8)/3</t>
  </si>
  <si>
    <t>Среднее
значение, обычный способ
11=3*10</t>
  </si>
  <si>
    <t>Среднее квадратичное отклонение (формула из приказа N 567)</t>
  </si>
  <si>
    <t>Коэффициент вариации цены товара, д.б. не более 33% (формула из приказа N 567)</t>
  </si>
  <si>
    <t xml:space="preserve">Скоросшиватель пластиковый </t>
  </si>
  <si>
    <t>Всего:</t>
  </si>
  <si>
    <t>Количество ценовых предложений</t>
  </si>
  <si>
    <t>Данные для документации ЭА</t>
  </si>
  <si>
    <t>НМЦК (рынк)</t>
  </si>
  <si>
    <t>Цена единицы товара, средняя</t>
  </si>
  <si>
    <t>Обеспечение заявки</t>
  </si>
  <si>
    <t xml:space="preserve">обеспечение контракта, максимальное значение </t>
  </si>
  <si>
    <r>
      <t xml:space="preserve">НМЦК (рынк)
</t>
    </r>
    <r>
      <rPr>
        <sz val="11"/>
        <rFont val="Times New Roman"/>
        <family val="1"/>
        <charset val="204"/>
      </rPr>
      <t>(формула из приказа N 567)</t>
    </r>
  </si>
  <si>
    <t>Штука</t>
  </si>
  <si>
    <t>Вывеска (табличка) 750 х 650 мм</t>
  </si>
  <si>
    <t>Вывеска (табличка) 700 х 500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</si>
</sst>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\-??&quot;р.&quot;_-;_-@_-"/>
    <numFmt numFmtId="165" formatCode="_-* #,##0.00_р_._-;\-* #,##0.00_р_._-;_-* \-??_р_._-;_-@_-"/>
    <numFmt numFmtId="166" formatCode="0.0%"/>
    <numFmt numFmtId="167" formatCode="_-* #,##0.000&quot;р.&quot;_-;\-* #,##0.000&quot;р.&quot;_-;_-* \-??&quot;р.&quot;_-;_-@_-"/>
    <numFmt numFmtId="168" formatCode="_-* #,##0.000_р_._-;\-* #,##0.000_р_._-;_-* \-??_р_._-;_-@_-"/>
    <numFmt numFmtId="169" formatCode="_-* #,##0.00000_р_._-;\-* #,##0.00000_р_._-;_-* \-??_р_._-;_-@_-"/>
    <numFmt numFmtId="170" formatCode="_-* #,##0.00\ _₽_-;\-* #,##0.00\ _₽_-;_-* \-??\ _₽_-;_-@_-"/>
  </numFmts>
  <fonts count="8" x14ac:knownFonts="1"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8" tint="0.79998168889431442"/>
        <bgColor rgb="FFCC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5" fillId="0" borderId="0" applyBorder="0" applyProtection="0"/>
    <xf numFmtId="164" fontId="5" fillId="0" borderId="0" applyBorder="0" applyProtection="0"/>
    <xf numFmtId="9" fontId="5" fillId="0" borderId="0" applyBorder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/>
    <xf numFmtId="168" fontId="3" fillId="0" borderId="0" xfId="1" applyNumberFormat="1" applyFont="1" applyBorder="1" applyAlignment="1" applyProtection="1"/>
    <xf numFmtId="169" fontId="3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1" applyFont="1" applyBorder="1" applyAlignment="1" applyProtection="1"/>
    <xf numFmtId="165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7" xfId="0" applyFont="1" applyBorder="1" applyAlignment="1">
      <alignment horizontal="left" wrapText="1"/>
    </xf>
    <xf numFmtId="164" fontId="4" fillId="0" borderId="8" xfId="2" applyFont="1" applyBorder="1" applyAlignment="1" applyProtection="1"/>
    <xf numFmtId="164" fontId="3" fillId="0" borderId="0" xfId="0" applyNumberFormat="1" applyFont="1"/>
    <xf numFmtId="165" fontId="3" fillId="0" borderId="0" xfId="0" applyNumberFormat="1" applyFont="1"/>
    <xf numFmtId="0" fontId="3" fillId="0" borderId="9" xfId="0" applyFont="1" applyBorder="1"/>
    <xf numFmtId="164" fontId="3" fillId="0" borderId="10" xfId="0" applyNumberFormat="1" applyFont="1" applyBorder="1"/>
    <xf numFmtId="164" fontId="4" fillId="0" borderId="10" xfId="2" applyFont="1" applyBorder="1" applyAlignment="1" applyProtection="1"/>
    <xf numFmtId="166" fontId="3" fillId="0" borderId="0" xfId="3" applyNumberFormat="1" applyFont="1" applyBorder="1" applyAlignment="1" applyProtection="1">
      <alignment horizontal="center" vertical="center"/>
    </xf>
    <xf numFmtId="170" fontId="3" fillId="0" borderId="0" xfId="0" applyNumberFormat="1" applyFont="1"/>
    <xf numFmtId="9" fontId="3" fillId="0" borderId="9" xfId="0" applyNumberFormat="1" applyFont="1" applyBorder="1" applyAlignment="1">
      <alignment wrapText="1"/>
    </xf>
    <xf numFmtId="164" fontId="3" fillId="0" borderId="10" xfId="2" applyFont="1" applyBorder="1" applyAlignment="1" applyProtection="1"/>
    <xf numFmtId="0" fontId="3" fillId="0" borderId="3" xfId="0" applyFont="1" applyBorder="1" applyAlignment="1">
      <alignment wrapText="1"/>
    </xf>
    <xf numFmtId="2" fontId="3" fillId="0" borderId="1" xfId="2" applyNumberFormat="1" applyFont="1" applyFill="1" applyBorder="1" applyAlignment="1" applyProtection="1">
      <alignment horizontal="right" vertical="center" wrapText="1"/>
    </xf>
    <xf numFmtId="3" fontId="2" fillId="0" borderId="1" xfId="1" applyNumberFormat="1" applyFont="1" applyFill="1" applyBorder="1" applyAlignment="1" applyProtection="1">
      <alignment horizontal="center"/>
    </xf>
    <xf numFmtId="0" fontId="2" fillId="0" borderId="5" xfId="0" applyFont="1" applyFill="1" applyBorder="1"/>
    <xf numFmtId="165" fontId="2" fillId="0" borderId="1" xfId="1" applyFont="1" applyFill="1" applyBorder="1" applyAlignment="1" applyProtection="1"/>
    <xf numFmtId="0" fontId="2" fillId="0" borderId="1" xfId="0" applyFont="1" applyFill="1" applyBorder="1"/>
    <xf numFmtId="167" fontId="2" fillId="0" borderId="1" xfId="0" applyNumberFormat="1" applyFont="1" applyFill="1" applyBorder="1"/>
    <xf numFmtId="165" fontId="1" fillId="0" borderId="1" xfId="1" applyFont="1" applyFill="1" applyBorder="1" applyAlignment="1" applyProtection="1"/>
    <xf numFmtId="2" fontId="2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  <xf numFmtId="168" fontId="2" fillId="0" borderId="1" xfId="1" applyNumberFormat="1" applyFont="1" applyFill="1" applyBorder="1" applyAlignment="1" applyProtection="1"/>
    <xf numFmtId="165" fontId="2" fillId="0" borderId="1" xfId="0" applyNumberFormat="1" applyFont="1" applyFill="1" applyBorder="1"/>
    <xf numFmtId="166" fontId="2" fillId="4" borderId="1" xfId="3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13" xfId="0" applyFont="1" applyBorder="1"/>
    <xf numFmtId="0" fontId="2" fillId="0" borderId="13" xfId="0" applyFont="1" applyBorder="1"/>
    <xf numFmtId="0" fontId="2" fillId="0" borderId="0" xfId="0" applyFont="1" applyBorder="1"/>
    <xf numFmtId="4" fontId="2" fillId="2" borderId="4" xfId="1" applyNumberFormat="1" applyFont="1" applyFill="1" applyBorder="1" applyAlignment="1" applyProtection="1">
      <alignment horizontal="center" vertical="center"/>
    </xf>
    <xf numFmtId="4" fontId="2" fillId="2" borderId="1" xfId="1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3" fillId="0" borderId="1" xfId="2" applyNumberFormat="1" applyFont="1" applyBorder="1" applyAlignment="1" applyProtection="1">
      <alignment horizontal="center" vertical="center" wrapText="1"/>
    </xf>
    <xf numFmtId="4" fontId="3" fillId="0" borderId="5" xfId="2" applyNumberFormat="1" applyFont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/>
    </xf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E6B9B8"/>
      <rgbColor rgb="FF808080"/>
      <rgbColor rgb="FF9999FF"/>
      <rgbColor rgb="FF993366"/>
      <rgbColor rgb="FFF2F2F2"/>
      <rgbColor rgb="FFC0EE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view="pageBreakPreview" topLeftCell="B1" zoomScaleNormal="80" workbookViewId="0">
      <selection activeCell="E5" sqref="E5"/>
    </sheetView>
  </sheetViews>
  <sheetFormatPr defaultColWidth="9.140625" defaultRowHeight="15" x14ac:dyDescent="0.25"/>
  <cols>
    <col min="1" max="1" width="37.140625" style="12" hidden="1" customWidth="1"/>
    <col min="2" max="2" width="4.28515625" style="19" customWidth="1"/>
    <col min="3" max="3" width="31.140625" style="12" customWidth="1"/>
    <col min="4" max="4" width="1.42578125" style="12" hidden="1" customWidth="1"/>
    <col min="5" max="5" width="13" style="12" customWidth="1"/>
    <col min="6" max="6" width="12.140625" style="12" customWidth="1"/>
    <col min="7" max="7" width="14.7109375" style="12" customWidth="1"/>
    <col min="8" max="8" width="12.140625" style="12" customWidth="1"/>
    <col min="9" max="9" width="14.5703125" style="12" customWidth="1"/>
    <col min="10" max="10" width="13.28515625" style="12" customWidth="1"/>
    <col min="11" max="11" width="14.7109375" style="12" customWidth="1"/>
    <col min="12" max="12" width="14.85546875" style="12" customWidth="1"/>
    <col min="13" max="13" width="15.42578125" style="12" hidden="1" customWidth="1"/>
    <col min="14" max="14" width="21.7109375" style="12" customWidth="1"/>
    <col min="15" max="15" width="15.28515625" style="12" customWidth="1"/>
    <col min="16" max="16" width="15.140625" style="12" customWidth="1"/>
    <col min="17" max="16384" width="9.140625" style="12"/>
  </cols>
  <sheetData>
    <row r="1" spans="1:20" s="11" customFormat="1" ht="90" x14ac:dyDescent="0.25">
      <c r="B1" s="1" t="s">
        <v>0</v>
      </c>
      <c r="C1" s="1" t="s">
        <v>1</v>
      </c>
      <c r="D1" s="12"/>
      <c r="E1" s="1" t="s">
        <v>21</v>
      </c>
      <c r="F1" s="1" t="s">
        <v>2</v>
      </c>
      <c r="G1" s="2" t="s">
        <v>3</v>
      </c>
      <c r="H1" s="1" t="s">
        <v>4</v>
      </c>
      <c r="I1" s="2" t="s">
        <v>5</v>
      </c>
      <c r="J1" s="1" t="s">
        <v>6</v>
      </c>
      <c r="K1" s="2" t="s">
        <v>7</v>
      </c>
      <c r="L1" s="2" t="s">
        <v>8</v>
      </c>
      <c r="M1" s="2" t="s">
        <v>9</v>
      </c>
      <c r="N1" s="3" t="s">
        <v>20</v>
      </c>
      <c r="O1" s="2" t="s">
        <v>10</v>
      </c>
      <c r="P1" s="50" t="s">
        <v>11</v>
      </c>
    </row>
    <row r="2" spans="1:20" s="11" customFormat="1" x14ac:dyDescent="0.25">
      <c r="B2" s="4">
        <v>1</v>
      </c>
      <c r="C2" s="4">
        <v>2</v>
      </c>
      <c r="D2" s="12"/>
      <c r="E2" s="4">
        <v>3</v>
      </c>
      <c r="F2" s="1">
        <v>4</v>
      </c>
      <c r="G2" s="3">
        <v>5</v>
      </c>
      <c r="H2" s="1">
        <v>6</v>
      </c>
      <c r="I2" s="3">
        <v>7</v>
      </c>
      <c r="J2" s="1">
        <v>8</v>
      </c>
      <c r="K2" s="3">
        <v>9</v>
      </c>
      <c r="L2" s="3">
        <v>10</v>
      </c>
      <c r="M2" s="3">
        <v>11</v>
      </c>
      <c r="N2" s="3">
        <v>11</v>
      </c>
      <c r="O2" s="3">
        <v>12</v>
      </c>
      <c r="P2" s="51">
        <v>13</v>
      </c>
      <c r="Q2" s="55"/>
      <c r="R2" s="56"/>
      <c r="S2" s="56"/>
      <c r="T2" s="56"/>
    </row>
    <row r="3" spans="1:20" s="11" customFormat="1" ht="34.5" customHeight="1" x14ac:dyDescent="0.25">
      <c r="A3" s="36" t="s">
        <v>12</v>
      </c>
      <c r="B3" s="5">
        <v>1</v>
      </c>
      <c r="C3" s="52" t="s">
        <v>22</v>
      </c>
      <c r="D3" s="12"/>
      <c r="E3" s="6">
        <v>1</v>
      </c>
      <c r="F3" s="60">
        <v>4900</v>
      </c>
      <c r="G3" s="57">
        <f>E3*F3</f>
        <v>4900</v>
      </c>
      <c r="H3" s="60">
        <v>6550</v>
      </c>
      <c r="I3" s="58">
        <f>H3*E3</f>
        <v>6550</v>
      </c>
      <c r="J3" s="60">
        <v>7900</v>
      </c>
      <c r="K3" s="58">
        <f>J3*E3</f>
        <v>7900</v>
      </c>
      <c r="L3" s="59">
        <f>ROUND(AVERAGE(F3,H3,J3),2)</f>
        <v>6450</v>
      </c>
      <c r="M3" s="58">
        <f>L3*E3</f>
        <v>6450</v>
      </c>
      <c r="N3" s="59">
        <f>ROUND(E3*L3,2)</f>
        <v>6450</v>
      </c>
      <c r="O3" s="58">
        <f>SQRT((SUM((F3-L3)*(F3-L3),(H3-L3)*(H3-L3),(J3-L3)*(J3-L3)))/($E$8-1))</f>
        <v>1502.4979201316719</v>
      </c>
      <c r="P3" s="49">
        <f>O3/L3</f>
        <v>0.23294541397390262</v>
      </c>
      <c r="Q3" s="62" t="str">
        <f t="shared" ref="Q3" si="0">IF(P3&lt;0.33,"однородная совокупность значений, проведение закупки допустимо","неоднородная, изучай рынок лучше")</f>
        <v>однородная совокупность значений, проведение закупки допустимо</v>
      </c>
      <c r="R3" s="63"/>
      <c r="S3" s="63"/>
      <c r="T3" s="64"/>
    </row>
    <row r="4" spans="1:20" s="11" customFormat="1" ht="32.25" customHeight="1" x14ac:dyDescent="0.25">
      <c r="A4" s="53"/>
      <c r="B4" s="5">
        <v>2</v>
      </c>
      <c r="C4" s="52" t="s">
        <v>23</v>
      </c>
      <c r="D4" s="12"/>
      <c r="E4" s="6">
        <v>1</v>
      </c>
      <c r="F4" s="61">
        <v>6100</v>
      </c>
      <c r="G4" s="57">
        <f>E4*F4</f>
        <v>6100</v>
      </c>
      <c r="H4" s="60">
        <v>6150</v>
      </c>
      <c r="I4" s="58">
        <f>H4*E4</f>
        <v>6150</v>
      </c>
      <c r="J4" s="60">
        <v>6850</v>
      </c>
      <c r="K4" s="58">
        <f>J4*E4</f>
        <v>6850</v>
      </c>
      <c r="L4" s="59">
        <f>ROUND(AVERAGE(F4,H4,J4),2)</f>
        <v>6366.67</v>
      </c>
      <c r="M4" s="58"/>
      <c r="N4" s="59">
        <f>ROUND(E4*L4,2)</f>
        <v>6366.67</v>
      </c>
      <c r="O4" s="58">
        <f>SQRT((SUM((F4-L4)*(F4-L4),(H4-L4)*(H4-L4),(J4-L4)*(J4-L4)))/($E$8-1))</f>
        <v>419.32485420017736</v>
      </c>
      <c r="P4" s="49">
        <f>O4/L4</f>
        <v>6.5862508061541966E-2</v>
      </c>
      <c r="Q4" s="62" t="str">
        <f t="shared" ref="Q4" si="1">IF(P4&lt;0.33,"однородная совокупность значений, проведение закупки допустимо","неоднородная, изучай рынок лучше")</f>
        <v>однородная совокупность значений, проведение закупки допустимо</v>
      </c>
      <c r="R4" s="63"/>
      <c r="S4" s="63"/>
      <c r="T4" s="64"/>
    </row>
    <row r="5" spans="1:20" s="11" customFormat="1" x14ac:dyDescent="0.25">
      <c r="B5" s="13"/>
      <c r="C5" s="7" t="s">
        <v>13</v>
      </c>
      <c r="D5" s="12"/>
      <c r="E5" s="38"/>
      <c r="F5" s="39"/>
      <c r="G5" s="40"/>
      <c r="H5" s="37"/>
      <c r="I5" s="40"/>
      <c r="J5" s="37"/>
      <c r="K5" s="40"/>
      <c r="L5" s="41"/>
      <c r="M5" s="42">
        <f>SUM(M3:M3)</f>
        <v>6450</v>
      </c>
      <c r="N5" s="43">
        <f>ROUND(SUM(N3:N4),2)</f>
        <v>12816.67</v>
      </c>
      <c r="O5" s="44"/>
      <c r="P5" s="45"/>
      <c r="Q5" s="55"/>
      <c r="R5" s="56"/>
      <c r="S5" s="56"/>
      <c r="T5" s="56"/>
    </row>
    <row r="6" spans="1:20" s="11" customFormat="1" x14ac:dyDescent="0.25">
      <c r="B6" s="13"/>
      <c r="C6" s="8"/>
      <c r="D6" s="12"/>
      <c r="E6" s="41"/>
      <c r="F6" s="41"/>
      <c r="G6" s="46"/>
      <c r="H6" s="41"/>
      <c r="I6" s="46"/>
      <c r="J6" s="41"/>
      <c r="K6" s="46"/>
      <c r="L6" s="41"/>
      <c r="M6" s="47" t="e">
        <f>M5/E5</f>
        <v>#DIV/0!</v>
      </c>
      <c r="N6" s="48"/>
      <c r="O6" s="41"/>
      <c r="P6" s="41"/>
    </row>
    <row r="7" spans="1:20" x14ac:dyDescent="0.25">
      <c r="B7" s="14"/>
      <c r="C7" s="9"/>
      <c r="E7" s="15"/>
      <c r="F7" s="15"/>
      <c r="G7" s="16"/>
      <c r="H7" s="15"/>
      <c r="I7" s="16"/>
      <c r="J7" s="15"/>
      <c r="K7" s="16"/>
      <c r="L7" s="15"/>
      <c r="M7" s="17"/>
      <c r="N7" s="18"/>
      <c r="O7" s="15"/>
      <c r="P7" s="15"/>
      <c r="R7" s="54"/>
    </row>
    <row r="8" spans="1:20" ht="28.5" x14ac:dyDescent="0.25">
      <c r="C8" s="10" t="s">
        <v>14</v>
      </c>
      <c r="E8" s="20">
        <v>3</v>
      </c>
      <c r="N8" s="21"/>
      <c r="O8" s="15"/>
      <c r="P8" s="15"/>
    </row>
    <row r="9" spans="1:20" x14ac:dyDescent="0.25">
      <c r="C9" s="10"/>
      <c r="E9" s="20"/>
      <c r="N9" s="22"/>
      <c r="O9" s="15"/>
      <c r="P9" s="15"/>
    </row>
    <row r="10" spans="1:20" s="23" customFormat="1" x14ac:dyDescent="0.25">
      <c r="B10" s="20"/>
      <c r="C10" s="65" t="s">
        <v>15</v>
      </c>
      <c r="D10" s="65"/>
      <c r="E10" s="65"/>
      <c r="G10" s="12"/>
      <c r="O10" s="24"/>
      <c r="P10" s="24"/>
    </row>
    <row r="11" spans="1:20" x14ac:dyDescent="0.25">
      <c r="C11" s="25" t="s">
        <v>16</v>
      </c>
      <c r="E11" s="26">
        <f>N5</f>
        <v>12816.67</v>
      </c>
      <c r="F11" s="27"/>
      <c r="N11" s="28"/>
    </row>
    <row r="12" spans="1:20" x14ac:dyDescent="0.25">
      <c r="C12" s="29" t="s">
        <v>17</v>
      </c>
      <c r="E12" s="30"/>
      <c r="J12" s="27"/>
      <c r="K12" s="27"/>
      <c r="N12" s="28"/>
    </row>
    <row r="13" spans="1:20" x14ac:dyDescent="0.25">
      <c r="C13" s="29" t="s">
        <v>18</v>
      </c>
      <c r="E13" s="31">
        <f>ROUND(E11*F13,2)</f>
        <v>0</v>
      </c>
      <c r="F13" s="32">
        <v>0</v>
      </c>
      <c r="G13" s="33"/>
    </row>
    <row r="14" spans="1:20" ht="30" x14ac:dyDescent="0.25">
      <c r="C14" s="34" t="s">
        <v>19</v>
      </c>
      <c r="E14" s="35">
        <f>ROUND(E11*F14,2)</f>
        <v>0</v>
      </c>
      <c r="F14" s="32">
        <v>0</v>
      </c>
      <c r="G14" s="33"/>
      <c r="M14" s="28"/>
    </row>
  </sheetData>
  <mergeCells count="3">
    <mergeCell ref="Q3:T3"/>
    <mergeCell ref="C10:E10"/>
    <mergeCell ref="Q4:T4"/>
  </mergeCells>
  <pageMargins left="0.70833333333333304" right="0.70833333333333304" top="0.74791666666666701" bottom="0.74791666666666701" header="0.511811023622047" footer="0.511811023622047"/>
  <pageSetup paperSize="9" scale="66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0802 Лебедев С.А</dc:creator>
  <cp:lastModifiedBy>user</cp:lastModifiedBy>
  <cp:revision>36</cp:revision>
  <cp:lastPrinted>2026-07-16T08:17:47Z</cp:lastPrinted>
  <dcterms:created xsi:type="dcterms:W3CDTF">2014-02-03T04:18:55Z</dcterms:created>
  <dcterms:modified xsi:type="dcterms:W3CDTF">2026-07-20T05:53:30Z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