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etertova_ga\Desktop\ЗАПРОСЫ\березка 41\"/>
    </mc:Choice>
  </mc:AlternateContent>
  <bookViews>
    <workbookView xWindow="-105" yWindow="-105" windowWidth="24210" windowHeight="13110"/>
  </bookViews>
  <sheets>
    <sheet name="Лист1" sheetId="1" r:id="rId1"/>
  </sheets>
  <definedNames>
    <definedName name="_xlnm.Print_Titles" localSheetId="0">Лист1!$11:$12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0" i="1" l="1"/>
  <c r="J31" i="1" s="1"/>
  <c r="J32" i="1" s="1"/>
  <c r="J29" i="1"/>
  <c r="K28" i="1" s="1"/>
  <c r="J28" i="1"/>
  <c r="H28" i="1"/>
  <c r="F28" i="1"/>
  <c r="F33" i="1"/>
  <c r="H33" i="1"/>
  <c r="J33" i="1"/>
  <c r="J34" i="1"/>
  <c r="K33" i="1" s="1"/>
  <c r="J35" i="1"/>
  <c r="J36" i="1" s="1"/>
  <c r="J37" i="1" s="1"/>
  <c r="J25" i="1"/>
  <c r="J26" i="1" s="1"/>
  <c r="J27" i="1" s="1"/>
  <c r="J24" i="1"/>
  <c r="K23" i="1" s="1"/>
  <c r="J23" i="1"/>
  <c r="H23" i="1"/>
  <c r="F23" i="1"/>
  <c r="J20" i="1"/>
  <c r="J21" i="1" s="1"/>
  <c r="J22" i="1" s="1"/>
  <c r="J19" i="1"/>
  <c r="K18" i="1" s="1"/>
  <c r="J18" i="1"/>
  <c r="H18" i="1"/>
  <c r="F18" i="1"/>
  <c r="J15" i="1" l="1"/>
  <c r="J16" i="1" s="1"/>
  <c r="J17" i="1" s="1"/>
  <c r="J14" i="1"/>
  <c r="K13" i="1" s="1"/>
  <c r="J13" i="1"/>
  <c r="H13" i="1"/>
  <c r="F13" i="1"/>
  <c r="F38" i="1"/>
  <c r="H38" i="1"/>
  <c r="J38" i="1"/>
  <c r="J39" i="1"/>
  <c r="K38" i="1" s="1"/>
  <c r="J40" i="1"/>
  <c r="J41" i="1" s="1"/>
  <c r="J42" i="1" s="1"/>
</calcChain>
</file>

<file path=xl/sharedStrings.xml><?xml version="1.0" encoding="utf-8"?>
<sst xmlns="http://schemas.openxmlformats.org/spreadsheetml/2006/main" count="65" uniqueCount="36">
  <si>
    <t>№
п/п</t>
  </si>
  <si>
    <t>Название</t>
  </si>
  <si>
    <t>цена ед.</t>
  </si>
  <si>
    <t>сумма</t>
  </si>
  <si>
    <t>кол-во</t>
  </si>
  <si>
    <t>НМЦК = количество/ 3 (цена ед. №1 + цена ед. №2 + цена ед. №3)</t>
  </si>
  <si>
    <t>Среднее квадратичное отклонение:</t>
  </si>
  <si>
    <t>1 / 3 * (цена ед. №1 + цена ед. №2 + цена ед. №3)</t>
  </si>
  <si>
    <t>3 - 1</t>
  </si>
  <si>
    <t>Коэффициент вариации:</t>
  </si>
  <si>
    <t>Средняя цена:</t>
  </si>
  <si>
    <t>цена</t>
  </si>
  <si>
    <t>Итого:</t>
  </si>
  <si>
    <t xml:space="preserve">Начальная максимальная цена контракта </t>
  </si>
  <si>
    <t xml:space="preserve">Цена средняя = </t>
  </si>
  <si>
    <t>V= ( Среднеее квадратичное отклонение / Цена средняя ) * 100</t>
  </si>
  <si>
    <t>НМЦК:</t>
  </si>
  <si>
    <r>
      <t>(цена ед№1 -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ед№2 - цена ср.)</t>
    </r>
    <r>
      <rPr>
        <vertAlign val="superscript"/>
        <sz val="11"/>
        <rFont val="Calibri"/>
        <family val="2"/>
        <charset val="204"/>
        <scheme val="minor"/>
      </rPr>
      <t>2</t>
    </r>
    <r>
      <rPr>
        <sz val="11"/>
        <rFont val="Calibri"/>
        <family val="2"/>
        <charset val="204"/>
        <scheme val="minor"/>
      </rPr>
      <t>+(цена ед№3 - цена ср.)</t>
    </r>
    <r>
      <rPr>
        <vertAlign val="superscript"/>
        <sz val="11"/>
        <rFont val="Calibri"/>
        <family val="2"/>
        <charset val="204"/>
        <scheme val="minor"/>
      </rPr>
      <t>2</t>
    </r>
  </si>
  <si>
    <t xml:space="preserve">Изучение рынка произвел:
Заместитель начальника отдела тылового обеспечения УМТО Главного управления                                                                                                                                          </t>
  </si>
  <si>
    <t>НМЦК, рублей</t>
  </si>
  <si>
    <t>Ед.
изм.</t>
  </si>
  <si>
    <t>А.С. Комиссаров</t>
  </si>
  <si>
    <t xml:space="preserve">Обоснования начальной (максимальной) цены контракта
на  поставку строительных материалов для нужд Главного управления МЧС России по Ростовской области </t>
  </si>
  <si>
    <t>Болты стальные оцинкованные с шестигранной головкой, диаметр резьбы М8 (М10, М12, М14), длина 16-190 мм</t>
  </si>
  <si>
    <t>Гвозди строительные</t>
  </si>
  <si>
    <t>Сталь листовая оцинкованная, толщина 0,5 мм</t>
  </si>
  <si>
    <t>Рубероид кровельный РКП-350</t>
  </si>
  <si>
    <t>Детали фасонные коньковые к листам хризотилцементным волнистым</t>
  </si>
  <si>
    <t>Листы хризотилцементные волнистые, профиль 40/150, 8-волновые, толщина 5,2 мм</t>
  </si>
  <si>
    <t>т</t>
  </si>
  <si>
    <t>м2</t>
  </si>
  <si>
    <t xml:space="preserve"> компл</t>
  </si>
  <si>
    <t xml:space="preserve">Предложение № 1 
</t>
  </si>
  <si>
    <t xml:space="preserve">Предложение № 2 </t>
  </si>
  <si>
    <t xml:space="preserve">Предложение № 3 </t>
  </si>
  <si>
    <t>Коммерческие предложения или иные документы, на основании которых выполнен расчет НМЦК , прилагаются и являются неотъемлемой частью обоснования начальной (максимальной) цены контракта.
Дата подготовки обоснования НМЦК: 28.05.2026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</si>
</sst>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_₽;[Red]#,##0.00\ _₽"/>
    <numFmt numFmtId="165" formatCode="#,##0.00000"/>
    <numFmt numFmtId="166" formatCode="#,##0.00000000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justify" vertical="center" wrapText="1"/>
    </xf>
    <xf numFmtId="0" fontId="0" fillId="0" borderId="0" xfId="0" applyFill="1" applyAlignment="1">
      <alignment wrapText="1"/>
    </xf>
    <xf numFmtId="164" fontId="0" fillId="0" borderId="0" xfId="0" applyNumberFormat="1" applyAlignment="1">
      <alignment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4" fontId="12" fillId="0" borderId="3" xfId="0" applyNumberFormat="1" applyFont="1" applyFill="1" applyBorder="1" applyAlignment="1">
      <alignment horizontal="center" vertical="top" wrapText="1"/>
    </xf>
    <xf numFmtId="2" fontId="12" fillId="2" borderId="3" xfId="0" applyNumberFormat="1" applyFont="1" applyFill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top" wrapText="1"/>
    </xf>
    <xf numFmtId="2" fontId="12" fillId="0" borderId="9" xfId="0" applyNumberFormat="1" applyFont="1" applyFill="1" applyBorder="1" applyAlignment="1">
      <alignment horizontal="center" vertical="top" wrapText="1"/>
    </xf>
    <xf numFmtId="2" fontId="13" fillId="0" borderId="3" xfId="0" applyNumberFormat="1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center" wrapText="1"/>
    </xf>
    <xf numFmtId="4" fontId="12" fillId="2" borderId="16" xfId="0" applyNumberFormat="1" applyFont="1" applyFill="1" applyBorder="1" applyAlignment="1">
      <alignment horizontal="center" vertical="center" wrapText="1"/>
    </xf>
    <xf numFmtId="4" fontId="12" fillId="2" borderId="17" xfId="0" applyNumberFormat="1" applyFont="1" applyFill="1" applyBorder="1" applyAlignment="1">
      <alignment horizontal="center" vertical="center" wrapText="1"/>
    </xf>
    <xf numFmtId="4" fontId="12" fillId="2" borderId="23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right" vertical="center" wrapText="1"/>
    </xf>
    <xf numFmtId="0" fontId="12" fillId="2" borderId="6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2" fillId="2" borderId="20" xfId="0" applyFont="1" applyFill="1" applyBorder="1" applyAlignment="1">
      <alignment horizontal="right" vertical="center" wrapText="1"/>
    </xf>
    <xf numFmtId="0" fontId="12" fillId="2" borderId="21" xfId="0" applyFont="1" applyFill="1" applyBorder="1" applyAlignment="1">
      <alignment horizontal="right" vertical="center" wrapText="1"/>
    </xf>
    <xf numFmtId="0" fontId="12" fillId="2" borderId="22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49" fontId="4" fillId="0" borderId="2" xfId="0" applyNumberFormat="1" applyFont="1" applyBorder="1" applyAlignment="1">
      <alignment horizontal="center" wrapText="1"/>
    </xf>
    <xf numFmtId="49" fontId="4" fillId="0" borderId="0" xfId="0" applyNumberFormat="1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165" fontId="12" fillId="0" borderId="10" xfId="0" applyNumberFormat="1" applyFont="1" applyFill="1" applyBorder="1" applyAlignment="1">
      <alignment horizontal="center" vertical="top" wrapText="1"/>
    </xf>
    <xf numFmtId="165" fontId="12" fillId="0" borderId="11" xfId="0" applyNumberFormat="1" applyFont="1" applyFill="1" applyBorder="1" applyAlignment="1">
      <alignment horizontal="center" vertical="top" wrapText="1"/>
    </xf>
    <xf numFmtId="165" fontId="12" fillId="0" borderId="18" xfId="0" applyNumberFormat="1" applyFont="1" applyFill="1" applyBorder="1" applyAlignment="1">
      <alignment horizontal="center" vertical="top" wrapText="1"/>
    </xf>
    <xf numFmtId="0" fontId="6" fillId="0" borderId="25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top" wrapText="1"/>
    </xf>
    <xf numFmtId="49" fontId="9" fillId="0" borderId="0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wrapText="1"/>
    </xf>
    <xf numFmtId="0" fontId="6" fillId="0" borderId="13" xfId="0" applyFont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top" wrapText="1"/>
    </xf>
    <xf numFmtId="166" fontId="12" fillId="0" borderId="11" xfId="0" applyNumberFormat="1" applyFont="1" applyFill="1" applyBorder="1" applyAlignment="1">
      <alignment horizontal="center" vertical="top" wrapText="1"/>
    </xf>
    <xf numFmtId="166" fontId="12" fillId="0" borderId="18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281940</xdr:colOff>
      <xdr:row>5</xdr:row>
      <xdr:rowOff>30480</xdr:rowOff>
    </xdr:from>
    <xdr:to>
      <xdr:col>9</xdr:col>
      <xdr:colOff>693420</xdr:colOff>
      <xdr:row>6</xdr:row>
      <xdr:rowOff>236220</xdr:rowOff>
    </xdr:to>
    <xdr:grpSp>
      <xdr:nvGrpSpPr>
        <xdr:cNvPr id="15" name="Группа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915297" y="2085159"/>
          <a:ext cx="6439444" cy="450668"/>
          <a:chOff x="2590800" y="792480"/>
          <a:chExt cx="4672965" cy="453390"/>
        </a:xfrm>
      </xdr:grpSpPr>
      <xdr:cxnSp macro="">
        <xdr:nvCxnSpPr>
          <xdr:cNvPr id="4" name="Прямая соединительная линия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/>
        </xdr:nvCxnSpPr>
        <xdr:spPr>
          <a:xfrm>
            <a:off x="2792730" y="794385"/>
            <a:ext cx="447103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Прямая соединительная линия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/>
        </xdr:nvCxnSpPr>
        <xdr:spPr>
          <a:xfrm flipH="1">
            <a:off x="2716530" y="792480"/>
            <a:ext cx="83820" cy="4457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8" name="Прямая соединительная линия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2651760" y="914400"/>
            <a:ext cx="64770" cy="33147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0" name="Прямая соединительная линия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 flipV="1">
            <a:off x="2590800" y="922020"/>
            <a:ext cx="57150" cy="762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12" zoomScale="70" zoomScaleNormal="70" workbookViewId="0">
      <selection activeCell="L43" sqref="L43"/>
    </sheetView>
  </sheetViews>
  <sheetFormatPr defaultRowHeight="15" x14ac:dyDescent="0.25"/>
  <cols>
    <col min="1" max="1" width="5.85546875" style="1" customWidth="1"/>
    <col min="2" max="2" width="67.7109375" style="11" customWidth="1"/>
    <col min="3" max="3" width="10.7109375" style="1" customWidth="1"/>
    <col min="4" max="4" width="19.42578125" style="16" customWidth="1"/>
    <col min="5" max="5" width="18.5703125" style="1" customWidth="1"/>
    <col min="6" max="6" width="13.5703125" style="1" customWidth="1"/>
    <col min="7" max="7" width="11.7109375" style="1" customWidth="1"/>
    <col min="8" max="8" width="14.5703125" style="1" customWidth="1"/>
    <col min="9" max="9" width="12.7109375" style="1" customWidth="1"/>
    <col min="10" max="10" width="20.28515625" style="1" customWidth="1"/>
    <col min="11" max="11" width="18.5703125" style="1" customWidth="1"/>
    <col min="12" max="12" width="51.5703125" style="1" customWidth="1"/>
    <col min="13" max="13" width="7.42578125" style="1" customWidth="1"/>
    <col min="14" max="14" width="6.140625" style="1" customWidth="1"/>
    <col min="15" max="15" width="5" style="1" customWidth="1"/>
    <col min="16" max="16384" width="9.140625" style="1"/>
  </cols>
  <sheetData>
    <row r="1" spans="1:11" ht="73.5" customHeight="1" x14ac:dyDescent="0.25">
      <c r="A1" s="43" t="s">
        <v>22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24.75" customHeight="1" x14ac:dyDescent="0.25">
      <c r="A2" s="7"/>
      <c r="B2" s="8"/>
      <c r="C2" s="7"/>
      <c r="D2" s="12"/>
      <c r="E2" s="7"/>
      <c r="F2" s="7"/>
      <c r="G2" s="7"/>
      <c r="H2" s="7"/>
      <c r="I2" s="7"/>
      <c r="J2" s="7"/>
      <c r="K2" s="7"/>
    </row>
    <row r="3" spans="1:11" ht="22.5" customHeight="1" x14ac:dyDescent="0.25">
      <c r="A3" s="44"/>
      <c r="B3" s="44"/>
      <c r="C3" s="44"/>
      <c r="D3" s="13"/>
      <c r="E3" s="45" t="s">
        <v>5</v>
      </c>
      <c r="F3" s="45"/>
      <c r="G3" s="45"/>
      <c r="H3" s="45"/>
      <c r="I3" s="45"/>
      <c r="J3" s="45"/>
    </row>
    <row r="4" spans="1:11" ht="19.5" customHeight="1" x14ac:dyDescent="0.25">
      <c r="A4" s="44"/>
      <c r="B4" s="44"/>
      <c r="C4" s="44"/>
      <c r="D4" s="13"/>
      <c r="E4" s="46" t="s">
        <v>14</v>
      </c>
      <c r="F4" s="46"/>
      <c r="G4" s="45" t="s">
        <v>7</v>
      </c>
      <c r="H4" s="45"/>
      <c r="I4" s="45"/>
      <c r="J4" s="45"/>
    </row>
    <row r="5" spans="1:11" ht="21.75" customHeight="1" x14ac:dyDescent="0.25">
      <c r="A5" s="44"/>
      <c r="B5" s="44"/>
      <c r="C5" s="44"/>
      <c r="D5" s="13"/>
      <c r="E5" s="45" t="s">
        <v>6</v>
      </c>
      <c r="F5" s="45"/>
      <c r="G5" s="45"/>
      <c r="H5" s="45"/>
      <c r="I5" s="45"/>
      <c r="J5" s="45"/>
    </row>
    <row r="6" spans="1:11" ht="19.5" customHeight="1" x14ac:dyDescent="0.25">
      <c r="A6" s="44"/>
      <c r="B6" s="44"/>
      <c r="C6" s="44"/>
      <c r="D6" s="13"/>
      <c r="E6" s="47" t="s">
        <v>17</v>
      </c>
      <c r="F6" s="47"/>
      <c r="G6" s="47"/>
      <c r="H6" s="47"/>
      <c r="I6" s="47"/>
      <c r="J6" s="47"/>
    </row>
    <row r="7" spans="1:11" ht="22.5" customHeight="1" x14ac:dyDescent="0.25">
      <c r="A7" s="44"/>
      <c r="B7" s="44"/>
      <c r="C7" s="44"/>
      <c r="D7" s="13"/>
      <c r="E7" s="48" t="s">
        <v>8</v>
      </c>
      <c r="F7" s="48"/>
      <c r="G7" s="48"/>
      <c r="H7" s="48"/>
      <c r="I7" s="48"/>
      <c r="J7" s="48"/>
    </row>
    <row r="8" spans="1:11" ht="17.25" customHeight="1" x14ac:dyDescent="0.25">
      <c r="A8" s="44"/>
      <c r="B8" s="44"/>
      <c r="C8" s="44"/>
      <c r="D8" s="13"/>
      <c r="E8" s="49" t="s">
        <v>9</v>
      </c>
      <c r="F8" s="49"/>
      <c r="G8" s="49"/>
      <c r="H8" s="49"/>
      <c r="I8" s="49"/>
      <c r="J8" s="49"/>
    </row>
    <row r="9" spans="1:11" s="2" customFormat="1" ht="21" customHeight="1" x14ac:dyDescent="0.25">
      <c r="A9" s="4"/>
      <c r="B9" s="9"/>
      <c r="C9" s="4"/>
      <c r="D9" s="14"/>
      <c r="E9" s="66" t="s">
        <v>15</v>
      </c>
      <c r="F9" s="66"/>
      <c r="G9" s="66"/>
      <c r="H9" s="66"/>
      <c r="I9" s="66"/>
      <c r="J9" s="66"/>
    </row>
    <row r="10" spans="1:11" s="2" customFormat="1" ht="21" customHeight="1" thickBot="1" x14ac:dyDescent="0.3">
      <c r="A10" s="4"/>
      <c r="B10" s="9"/>
      <c r="C10" s="4"/>
      <c r="D10" s="14"/>
      <c r="E10" s="67"/>
      <c r="F10" s="67"/>
      <c r="G10" s="67"/>
      <c r="H10" s="67"/>
      <c r="I10" s="67"/>
      <c r="J10" s="67"/>
    </row>
    <row r="11" spans="1:11" s="3" customFormat="1" ht="62.25" customHeight="1" x14ac:dyDescent="0.25">
      <c r="A11" s="74" t="s">
        <v>0</v>
      </c>
      <c r="B11" s="72" t="s">
        <v>1</v>
      </c>
      <c r="C11" s="72" t="s">
        <v>20</v>
      </c>
      <c r="D11" s="70" t="s">
        <v>4</v>
      </c>
      <c r="E11" s="50" t="s">
        <v>32</v>
      </c>
      <c r="F11" s="51"/>
      <c r="G11" s="50" t="s">
        <v>33</v>
      </c>
      <c r="H11" s="51"/>
      <c r="I11" s="50" t="s">
        <v>34</v>
      </c>
      <c r="J11" s="51"/>
      <c r="K11" s="18" t="s">
        <v>19</v>
      </c>
    </row>
    <row r="12" spans="1:11" s="3" customFormat="1" ht="24" customHeight="1" x14ac:dyDescent="0.25">
      <c r="A12" s="75"/>
      <c r="B12" s="73"/>
      <c r="C12" s="73"/>
      <c r="D12" s="71"/>
      <c r="E12" s="19" t="s">
        <v>2</v>
      </c>
      <c r="F12" s="20" t="s">
        <v>3</v>
      </c>
      <c r="G12" s="20" t="s">
        <v>2</v>
      </c>
      <c r="H12" s="20" t="s">
        <v>3</v>
      </c>
      <c r="I12" s="20" t="s">
        <v>2</v>
      </c>
      <c r="J12" s="21" t="s">
        <v>3</v>
      </c>
      <c r="K12" s="22" t="s">
        <v>11</v>
      </c>
    </row>
    <row r="13" spans="1:11" s="3" customFormat="1" ht="24" customHeight="1" x14ac:dyDescent="0.25">
      <c r="A13" s="52">
        <v>1</v>
      </c>
      <c r="B13" s="55" t="s">
        <v>23</v>
      </c>
      <c r="C13" s="58" t="s">
        <v>29</v>
      </c>
      <c r="D13" s="61">
        <v>1.7600000000000001E-3</v>
      </c>
      <c r="E13" s="23">
        <v>302000</v>
      </c>
      <c r="F13" s="24">
        <f>E13*D13</f>
        <v>531.52</v>
      </c>
      <c r="G13" s="27">
        <v>315000</v>
      </c>
      <c r="H13" s="24">
        <f>G13*D13</f>
        <v>554.4</v>
      </c>
      <c r="I13" s="28">
        <v>215909.09</v>
      </c>
      <c r="J13" s="29">
        <f>I13*D13</f>
        <v>379.99999839999998</v>
      </c>
      <c r="K13" s="31">
        <f>ROUND(J14,2)</f>
        <v>488.64</v>
      </c>
    </row>
    <row r="14" spans="1:11" s="3" customFormat="1" ht="24" customHeight="1" x14ac:dyDescent="0.25">
      <c r="A14" s="53"/>
      <c r="B14" s="56"/>
      <c r="C14" s="59"/>
      <c r="D14" s="62"/>
      <c r="E14" s="34" t="s">
        <v>16</v>
      </c>
      <c r="F14" s="35"/>
      <c r="G14" s="35"/>
      <c r="H14" s="35"/>
      <c r="I14" s="36"/>
      <c r="J14" s="25">
        <f>D13/3*(E13+G13+I13)</f>
        <v>488.63999946666661</v>
      </c>
      <c r="K14" s="32"/>
    </row>
    <row r="15" spans="1:11" s="3" customFormat="1" ht="24" customHeight="1" x14ac:dyDescent="0.25">
      <c r="A15" s="53"/>
      <c r="B15" s="56"/>
      <c r="C15" s="59"/>
      <c r="D15" s="62"/>
      <c r="E15" s="37" t="s">
        <v>10</v>
      </c>
      <c r="F15" s="38"/>
      <c r="G15" s="38"/>
      <c r="H15" s="38"/>
      <c r="I15" s="39"/>
      <c r="J15" s="30">
        <f>(E13+G13+I13)/3</f>
        <v>277636.36333333334</v>
      </c>
      <c r="K15" s="32"/>
    </row>
    <row r="16" spans="1:11" s="3" customFormat="1" ht="24" customHeight="1" x14ac:dyDescent="0.25">
      <c r="A16" s="53"/>
      <c r="B16" s="56"/>
      <c r="C16" s="59"/>
      <c r="D16" s="62"/>
      <c r="E16" s="37" t="s">
        <v>6</v>
      </c>
      <c r="F16" s="38"/>
      <c r="G16" s="38"/>
      <c r="H16" s="38"/>
      <c r="I16" s="39"/>
      <c r="J16" s="25">
        <f>(((E13-J15)^2+(G13-J15)^2+(I13-J15)^2)/2)^0.5</f>
        <v>53851.111454416925</v>
      </c>
      <c r="K16" s="32"/>
    </row>
    <row r="17" spans="1:11" s="3" customFormat="1" ht="24" customHeight="1" thickBot="1" x14ac:dyDescent="0.3">
      <c r="A17" s="54"/>
      <c r="B17" s="57"/>
      <c r="C17" s="60"/>
      <c r="D17" s="63"/>
      <c r="E17" s="40" t="s">
        <v>9</v>
      </c>
      <c r="F17" s="41"/>
      <c r="G17" s="41"/>
      <c r="H17" s="41"/>
      <c r="I17" s="42"/>
      <c r="J17" s="26">
        <f>(J16/J15)*100</f>
        <v>19.396274611824776</v>
      </c>
      <c r="K17" s="33"/>
    </row>
    <row r="18" spans="1:11" s="3" customFormat="1" ht="24" customHeight="1" x14ac:dyDescent="0.25">
      <c r="A18" s="52">
        <v>2</v>
      </c>
      <c r="B18" s="55" t="s">
        <v>24</v>
      </c>
      <c r="C18" s="58" t="s">
        <v>29</v>
      </c>
      <c r="D18" s="78">
        <v>6.0000000000000002E-5</v>
      </c>
      <c r="E18" s="23">
        <v>600000</v>
      </c>
      <c r="F18" s="24">
        <f>E18*D18</f>
        <v>36</v>
      </c>
      <c r="G18" s="27">
        <v>500000</v>
      </c>
      <c r="H18" s="24">
        <f>G18*D18</f>
        <v>30</v>
      </c>
      <c r="I18" s="28">
        <v>385000</v>
      </c>
      <c r="J18" s="29">
        <f>I18*D18</f>
        <v>23.1</v>
      </c>
      <c r="K18" s="31">
        <f>ROUND(J19,2)</f>
        <v>29.7</v>
      </c>
    </row>
    <row r="19" spans="1:11" s="3" customFormat="1" ht="24" customHeight="1" x14ac:dyDescent="0.25">
      <c r="A19" s="53"/>
      <c r="B19" s="56"/>
      <c r="C19" s="59"/>
      <c r="D19" s="79"/>
      <c r="E19" s="34" t="s">
        <v>16</v>
      </c>
      <c r="F19" s="35"/>
      <c r="G19" s="35"/>
      <c r="H19" s="35"/>
      <c r="I19" s="36"/>
      <c r="J19" s="25">
        <f>D18/3*(E18+G18+I18)</f>
        <v>29.700000000000003</v>
      </c>
      <c r="K19" s="32"/>
    </row>
    <row r="20" spans="1:11" s="3" customFormat="1" ht="24" customHeight="1" x14ac:dyDescent="0.25">
      <c r="A20" s="53"/>
      <c r="B20" s="56"/>
      <c r="C20" s="59"/>
      <c r="D20" s="79"/>
      <c r="E20" s="37" t="s">
        <v>10</v>
      </c>
      <c r="F20" s="38"/>
      <c r="G20" s="38"/>
      <c r="H20" s="38"/>
      <c r="I20" s="39"/>
      <c r="J20" s="30">
        <f>(E18+G18+I18)/3</f>
        <v>495000</v>
      </c>
      <c r="K20" s="32"/>
    </row>
    <row r="21" spans="1:11" s="3" customFormat="1" ht="24" customHeight="1" x14ac:dyDescent="0.25">
      <c r="A21" s="53"/>
      <c r="B21" s="56"/>
      <c r="C21" s="59"/>
      <c r="D21" s="79"/>
      <c r="E21" s="37" t="s">
        <v>6</v>
      </c>
      <c r="F21" s="38"/>
      <c r="G21" s="38"/>
      <c r="H21" s="38"/>
      <c r="I21" s="39"/>
      <c r="J21" s="25">
        <f>(((E18-J20)^2+(G18-J20)^2+(I18-J20)^2)/2)^0.5</f>
        <v>107587.17395675006</v>
      </c>
      <c r="K21" s="32"/>
    </row>
    <row r="22" spans="1:11" s="3" customFormat="1" ht="24" customHeight="1" thickBot="1" x14ac:dyDescent="0.3">
      <c r="A22" s="54"/>
      <c r="B22" s="57"/>
      <c r="C22" s="60"/>
      <c r="D22" s="80"/>
      <c r="E22" s="40" t="s">
        <v>9</v>
      </c>
      <c r="F22" s="41"/>
      <c r="G22" s="41"/>
      <c r="H22" s="41"/>
      <c r="I22" s="42"/>
      <c r="J22" s="26">
        <f>(J21/J20)*100</f>
        <v>21.734782617525266</v>
      </c>
      <c r="K22" s="33"/>
    </row>
    <row r="23" spans="1:11" s="3" customFormat="1" ht="24" customHeight="1" x14ac:dyDescent="0.25">
      <c r="A23" s="52">
        <v>3</v>
      </c>
      <c r="B23" s="55" t="s">
        <v>25</v>
      </c>
      <c r="C23" s="58" t="s">
        <v>29</v>
      </c>
      <c r="D23" s="61">
        <v>8.8000000000000005E-3</v>
      </c>
      <c r="E23" s="23">
        <v>180000</v>
      </c>
      <c r="F23" s="24">
        <f>E23*D23</f>
        <v>1584</v>
      </c>
      <c r="G23" s="27">
        <v>164772.72</v>
      </c>
      <c r="H23" s="24">
        <f>G23*D23</f>
        <v>1449.9999360000002</v>
      </c>
      <c r="I23" s="28">
        <v>190000</v>
      </c>
      <c r="J23" s="29">
        <f>I23*D23</f>
        <v>1672</v>
      </c>
      <c r="K23" s="31">
        <f>ROUND(J24,2)</f>
        <v>1568.67</v>
      </c>
    </row>
    <row r="24" spans="1:11" s="3" customFormat="1" ht="24" customHeight="1" x14ac:dyDescent="0.25">
      <c r="A24" s="53"/>
      <c r="B24" s="56"/>
      <c r="C24" s="59"/>
      <c r="D24" s="62"/>
      <c r="E24" s="34" t="s">
        <v>16</v>
      </c>
      <c r="F24" s="35"/>
      <c r="G24" s="35"/>
      <c r="H24" s="35"/>
      <c r="I24" s="36"/>
      <c r="J24" s="25">
        <f>D23/3*(E23+G23+I23)</f>
        <v>1568.6666453333332</v>
      </c>
      <c r="K24" s="32"/>
    </row>
    <row r="25" spans="1:11" s="3" customFormat="1" ht="24" customHeight="1" x14ac:dyDescent="0.25">
      <c r="A25" s="53"/>
      <c r="B25" s="56"/>
      <c r="C25" s="59"/>
      <c r="D25" s="62"/>
      <c r="E25" s="37" t="s">
        <v>10</v>
      </c>
      <c r="F25" s="38"/>
      <c r="G25" s="38"/>
      <c r="H25" s="38"/>
      <c r="I25" s="39"/>
      <c r="J25" s="30">
        <f>(E23+G23+I23)/3</f>
        <v>178257.57333333333</v>
      </c>
      <c r="K25" s="32"/>
    </row>
    <row r="26" spans="1:11" s="3" customFormat="1" ht="24" customHeight="1" x14ac:dyDescent="0.25">
      <c r="A26" s="53"/>
      <c r="B26" s="56"/>
      <c r="C26" s="59"/>
      <c r="D26" s="62"/>
      <c r="E26" s="37" t="s">
        <v>6</v>
      </c>
      <c r="F26" s="38"/>
      <c r="G26" s="38"/>
      <c r="H26" s="38"/>
      <c r="I26" s="39"/>
      <c r="J26" s="25">
        <f>(((E23-J25)^2+(G23-J25)^2+(I23-J25)^2)/2)^0.5</f>
        <v>12703.580285342134</v>
      </c>
      <c r="K26" s="32"/>
    </row>
    <row r="27" spans="1:11" s="3" customFormat="1" ht="24" customHeight="1" thickBot="1" x14ac:dyDescent="0.3">
      <c r="A27" s="54"/>
      <c r="B27" s="57"/>
      <c r="C27" s="60"/>
      <c r="D27" s="63"/>
      <c r="E27" s="40" t="s">
        <v>9</v>
      </c>
      <c r="F27" s="41"/>
      <c r="G27" s="41"/>
      <c r="H27" s="41"/>
      <c r="I27" s="42"/>
      <c r="J27" s="26">
        <f>(J26/J25)*100</f>
        <v>7.1265304737359081</v>
      </c>
      <c r="K27" s="33"/>
    </row>
    <row r="28" spans="1:11" s="3" customFormat="1" ht="24" customHeight="1" x14ac:dyDescent="0.25">
      <c r="A28" s="52">
        <v>4</v>
      </c>
      <c r="B28" s="55" t="s">
        <v>26</v>
      </c>
      <c r="C28" s="58" t="s">
        <v>30</v>
      </c>
      <c r="D28" s="61">
        <v>49.095199999999998</v>
      </c>
      <c r="E28" s="23">
        <v>91.5</v>
      </c>
      <c r="F28" s="24">
        <f>E28*D28</f>
        <v>4492.2107999999998</v>
      </c>
      <c r="G28" s="27">
        <v>90.44</v>
      </c>
      <c r="H28" s="24">
        <f>G28*D28</f>
        <v>4440.1698879999994</v>
      </c>
      <c r="I28" s="28">
        <v>94.51</v>
      </c>
      <c r="J28" s="29">
        <f>I28*D28</f>
        <v>4639.9873520000001</v>
      </c>
      <c r="K28" s="31">
        <f>ROUND(J29,2)</f>
        <v>4524.12</v>
      </c>
    </row>
    <row r="29" spans="1:11" s="3" customFormat="1" ht="24" customHeight="1" x14ac:dyDescent="0.25">
      <c r="A29" s="53"/>
      <c r="B29" s="56"/>
      <c r="C29" s="59"/>
      <c r="D29" s="62"/>
      <c r="E29" s="34" t="s">
        <v>16</v>
      </c>
      <c r="F29" s="35"/>
      <c r="G29" s="35"/>
      <c r="H29" s="35"/>
      <c r="I29" s="36"/>
      <c r="J29" s="25">
        <f>D28/3*(E28+G28+I28)</f>
        <v>4524.1226800000004</v>
      </c>
      <c r="K29" s="32"/>
    </row>
    <row r="30" spans="1:11" s="3" customFormat="1" ht="24" customHeight="1" x14ac:dyDescent="0.25">
      <c r="A30" s="53"/>
      <c r="B30" s="56"/>
      <c r="C30" s="59"/>
      <c r="D30" s="62"/>
      <c r="E30" s="37" t="s">
        <v>10</v>
      </c>
      <c r="F30" s="38"/>
      <c r="G30" s="38"/>
      <c r="H30" s="38"/>
      <c r="I30" s="39"/>
      <c r="J30" s="30">
        <f>(E28+G28+I28)/3</f>
        <v>92.149999999999991</v>
      </c>
      <c r="K30" s="32"/>
    </row>
    <row r="31" spans="1:11" s="3" customFormat="1" ht="24" customHeight="1" x14ac:dyDescent="0.25">
      <c r="A31" s="53"/>
      <c r="B31" s="56"/>
      <c r="C31" s="59"/>
      <c r="D31" s="62"/>
      <c r="E31" s="37" t="s">
        <v>6</v>
      </c>
      <c r="F31" s="38"/>
      <c r="G31" s="38"/>
      <c r="H31" s="38"/>
      <c r="I31" s="39"/>
      <c r="J31" s="25">
        <f>(((E28-J30)^2+(G28-J30)^2+(I28-J30)^2)/2)^0.5</f>
        <v>2.1114213222377045</v>
      </c>
      <c r="K31" s="32"/>
    </row>
    <row r="32" spans="1:11" s="3" customFormat="1" ht="24" customHeight="1" thickBot="1" x14ac:dyDescent="0.3">
      <c r="A32" s="54"/>
      <c r="B32" s="57"/>
      <c r="C32" s="60"/>
      <c r="D32" s="63"/>
      <c r="E32" s="40" t="s">
        <v>9</v>
      </c>
      <c r="F32" s="41"/>
      <c r="G32" s="41"/>
      <c r="H32" s="41"/>
      <c r="I32" s="42"/>
      <c r="J32" s="26">
        <f>(J31/J30)*100</f>
        <v>2.2912873817012529</v>
      </c>
      <c r="K32" s="33"/>
    </row>
    <row r="33" spans="1:11" s="3" customFormat="1" ht="24" customHeight="1" x14ac:dyDescent="0.25">
      <c r="A33" s="52">
        <v>5</v>
      </c>
      <c r="B33" s="55" t="s">
        <v>27</v>
      </c>
      <c r="C33" s="58" t="s">
        <v>31</v>
      </c>
      <c r="D33" s="61">
        <v>4</v>
      </c>
      <c r="E33" s="23">
        <v>390</v>
      </c>
      <c r="F33" s="24">
        <f>E33*D33</f>
        <v>1560</v>
      </c>
      <c r="G33" s="27">
        <v>560</v>
      </c>
      <c r="H33" s="24">
        <f>G33*D33</f>
        <v>2240</v>
      </c>
      <c r="I33" s="28">
        <v>624</v>
      </c>
      <c r="J33" s="29">
        <f>I33*D33</f>
        <v>2496</v>
      </c>
      <c r="K33" s="31">
        <f>ROUND(J34,2)</f>
        <v>2098.67</v>
      </c>
    </row>
    <row r="34" spans="1:11" s="3" customFormat="1" ht="24" customHeight="1" x14ac:dyDescent="0.25">
      <c r="A34" s="53"/>
      <c r="B34" s="56"/>
      <c r="C34" s="59"/>
      <c r="D34" s="62"/>
      <c r="E34" s="34" t="s">
        <v>16</v>
      </c>
      <c r="F34" s="35"/>
      <c r="G34" s="35"/>
      <c r="H34" s="35"/>
      <c r="I34" s="36"/>
      <c r="J34" s="25">
        <f>D33/3*(E33+G33+I33)</f>
        <v>2098.6666666666665</v>
      </c>
      <c r="K34" s="32"/>
    </row>
    <row r="35" spans="1:11" s="3" customFormat="1" ht="24" customHeight="1" x14ac:dyDescent="0.25">
      <c r="A35" s="53"/>
      <c r="B35" s="56"/>
      <c r="C35" s="59"/>
      <c r="D35" s="62"/>
      <c r="E35" s="37" t="s">
        <v>10</v>
      </c>
      <c r="F35" s="38"/>
      <c r="G35" s="38"/>
      <c r="H35" s="38"/>
      <c r="I35" s="39"/>
      <c r="J35" s="30">
        <f>(E33+G33+I33)/3</f>
        <v>524.66666666666663</v>
      </c>
      <c r="K35" s="32"/>
    </row>
    <row r="36" spans="1:11" s="3" customFormat="1" ht="24" customHeight="1" x14ac:dyDescent="0.25">
      <c r="A36" s="53"/>
      <c r="B36" s="56"/>
      <c r="C36" s="59"/>
      <c r="D36" s="62"/>
      <c r="E36" s="37" t="s">
        <v>6</v>
      </c>
      <c r="F36" s="38"/>
      <c r="G36" s="38"/>
      <c r="H36" s="38"/>
      <c r="I36" s="39"/>
      <c r="J36" s="25">
        <f>(((E33-J35)^2+(G33-J35)^2+(I33-J35)^2)/2)^0.5</f>
        <v>120.93524438034321</v>
      </c>
      <c r="K36" s="32"/>
    </row>
    <row r="37" spans="1:11" s="3" customFormat="1" ht="24" customHeight="1" thickBot="1" x14ac:dyDescent="0.3">
      <c r="A37" s="54"/>
      <c r="B37" s="57"/>
      <c r="C37" s="60"/>
      <c r="D37" s="63"/>
      <c r="E37" s="40" t="s">
        <v>9</v>
      </c>
      <c r="F37" s="41"/>
      <c r="G37" s="41"/>
      <c r="H37" s="41"/>
      <c r="I37" s="42"/>
      <c r="J37" s="26">
        <f>(J36/J35)*100</f>
        <v>23.049919513407222</v>
      </c>
      <c r="K37" s="33"/>
    </row>
    <row r="38" spans="1:11" s="3" customFormat="1" ht="24" customHeight="1" x14ac:dyDescent="0.25">
      <c r="A38" s="52">
        <v>6</v>
      </c>
      <c r="B38" s="55" t="s">
        <v>28</v>
      </c>
      <c r="C38" s="58" t="s">
        <v>30</v>
      </c>
      <c r="D38" s="61">
        <v>57.2</v>
      </c>
      <c r="E38" s="23">
        <v>394.83</v>
      </c>
      <c r="F38" s="24">
        <f>E38*D38</f>
        <v>22584.276000000002</v>
      </c>
      <c r="G38" s="27">
        <v>350</v>
      </c>
      <c r="H38" s="24">
        <f>G38*D38</f>
        <v>20020</v>
      </c>
      <c r="I38" s="28">
        <v>428.32</v>
      </c>
      <c r="J38" s="29">
        <f>I38*D38</f>
        <v>24499.904000000002</v>
      </c>
      <c r="K38" s="31">
        <f>ROUND(J39,2)</f>
        <v>22368.06</v>
      </c>
    </row>
    <row r="39" spans="1:11" s="3" customFormat="1" ht="24" customHeight="1" x14ac:dyDescent="0.25">
      <c r="A39" s="53"/>
      <c r="B39" s="56"/>
      <c r="C39" s="59"/>
      <c r="D39" s="62"/>
      <c r="E39" s="34" t="s">
        <v>16</v>
      </c>
      <c r="F39" s="35"/>
      <c r="G39" s="35"/>
      <c r="H39" s="35"/>
      <c r="I39" s="36"/>
      <c r="J39" s="25">
        <f>D38/3*(E38+G38+I38)</f>
        <v>22368.059999999998</v>
      </c>
      <c r="K39" s="32"/>
    </row>
    <row r="40" spans="1:11" s="3" customFormat="1" ht="24" customHeight="1" x14ac:dyDescent="0.25">
      <c r="A40" s="53"/>
      <c r="B40" s="56"/>
      <c r="C40" s="59"/>
      <c r="D40" s="62"/>
      <c r="E40" s="37" t="s">
        <v>10</v>
      </c>
      <c r="F40" s="38"/>
      <c r="G40" s="38"/>
      <c r="H40" s="38"/>
      <c r="I40" s="39"/>
      <c r="J40" s="30">
        <f>(E38+G38+I38)/3</f>
        <v>391.04999999999995</v>
      </c>
      <c r="K40" s="32"/>
    </row>
    <row r="41" spans="1:11" s="3" customFormat="1" ht="24" customHeight="1" x14ac:dyDescent="0.25">
      <c r="A41" s="53"/>
      <c r="B41" s="56"/>
      <c r="C41" s="59"/>
      <c r="D41" s="62"/>
      <c r="E41" s="37" t="s">
        <v>6</v>
      </c>
      <c r="F41" s="38"/>
      <c r="G41" s="38"/>
      <c r="H41" s="38"/>
      <c r="I41" s="39"/>
      <c r="J41" s="25">
        <f>(((E38-J40)^2+(G38-J40)^2+(I38-J40)^2)/2)^0.5</f>
        <v>39.296588910489412</v>
      </c>
      <c r="K41" s="32"/>
    </row>
    <row r="42" spans="1:11" s="3" customFormat="1" ht="24" customHeight="1" thickBot="1" x14ac:dyDescent="0.3">
      <c r="A42" s="54"/>
      <c r="B42" s="57"/>
      <c r="C42" s="60"/>
      <c r="D42" s="63"/>
      <c r="E42" s="40" t="s">
        <v>9</v>
      </c>
      <c r="F42" s="41"/>
      <c r="G42" s="41"/>
      <c r="H42" s="41"/>
      <c r="I42" s="42"/>
      <c r="J42" s="26">
        <f>(J41/J40)*100</f>
        <v>10.04899345620494</v>
      </c>
      <c r="K42" s="33"/>
    </row>
    <row r="43" spans="1:11" ht="23.25" customHeight="1" x14ac:dyDescent="0.25">
      <c r="A43" s="64" t="s">
        <v>12</v>
      </c>
      <c r="B43" s="65"/>
      <c r="C43" s="65" t="s">
        <v>13</v>
      </c>
      <c r="D43" s="65"/>
      <c r="E43" s="65"/>
      <c r="F43" s="65"/>
      <c r="G43" s="65"/>
      <c r="H43" s="65"/>
      <c r="I43" s="65"/>
      <c r="J43" s="77"/>
      <c r="K43" s="5">
        <v>31077.86</v>
      </c>
    </row>
    <row r="44" spans="1:11" ht="64.5" customHeight="1" x14ac:dyDescent="0.3">
      <c r="A44" s="76" t="s">
        <v>35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</row>
    <row r="45" spans="1:11" ht="18.75" x14ac:dyDescent="0.25">
      <c r="A45" s="6"/>
      <c r="B45" s="10"/>
      <c r="C45" s="6"/>
      <c r="D45" s="15"/>
      <c r="E45" s="6"/>
      <c r="F45" s="6"/>
      <c r="G45" s="6"/>
      <c r="H45" s="6"/>
      <c r="I45" s="6"/>
      <c r="J45" s="6"/>
      <c r="K45" s="6"/>
    </row>
    <row r="46" spans="1:11" ht="18.75" customHeight="1" x14ac:dyDescent="0.3">
      <c r="A46" s="68" t="s">
        <v>18</v>
      </c>
      <c r="B46" s="68"/>
      <c r="C46" s="68"/>
      <c r="D46" s="68"/>
      <c r="E46" s="68"/>
      <c r="F46" s="68"/>
      <c r="G46" s="68"/>
      <c r="H46" s="68"/>
      <c r="I46" s="69" t="s">
        <v>21</v>
      </c>
      <c r="J46" s="69"/>
      <c r="K46" s="69"/>
    </row>
    <row r="49" spans="11:11" x14ac:dyDescent="0.25">
      <c r="K49" s="17"/>
    </row>
  </sheetData>
  <mergeCells count="79">
    <mergeCell ref="A28:A32"/>
    <mergeCell ref="B28:B32"/>
    <mergeCell ref="C28:C32"/>
    <mergeCell ref="D28:D32"/>
    <mergeCell ref="K28:K32"/>
    <mergeCell ref="E29:I29"/>
    <mergeCell ref="E30:I30"/>
    <mergeCell ref="E31:I31"/>
    <mergeCell ref="E32:I32"/>
    <mergeCell ref="A23:A27"/>
    <mergeCell ref="B23:B27"/>
    <mergeCell ref="C23:C27"/>
    <mergeCell ref="D23:D27"/>
    <mergeCell ref="K23:K27"/>
    <mergeCell ref="E24:I24"/>
    <mergeCell ref="E25:I25"/>
    <mergeCell ref="E26:I26"/>
    <mergeCell ref="E27:I27"/>
    <mergeCell ref="A18:A22"/>
    <mergeCell ref="B18:B22"/>
    <mergeCell ref="C18:C22"/>
    <mergeCell ref="D18:D22"/>
    <mergeCell ref="K18:K22"/>
    <mergeCell ref="E19:I19"/>
    <mergeCell ref="E20:I20"/>
    <mergeCell ref="E21:I21"/>
    <mergeCell ref="E22:I22"/>
    <mergeCell ref="D33:D37"/>
    <mergeCell ref="K33:K37"/>
    <mergeCell ref="E34:I34"/>
    <mergeCell ref="E35:I35"/>
    <mergeCell ref="E36:I36"/>
    <mergeCell ref="E37:I37"/>
    <mergeCell ref="A43:B43"/>
    <mergeCell ref="E9:J9"/>
    <mergeCell ref="E10:F10"/>
    <mergeCell ref="A46:H46"/>
    <mergeCell ref="I46:K46"/>
    <mergeCell ref="D11:D12"/>
    <mergeCell ref="C11:C12"/>
    <mergeCell ref="B11:B12"/>
    <mergeCell ref="A11:A12"/>
    <mergeCell ref="A44:K44"/>
    <mergeCell ref="G10:H10"/>
    <mergeCell ref="I10:J10"/>
    <mergeCell ref="C43:J43"/>
    <mergeCell ref="D38:D42"/>
    <mergeCell ref="K38:K42"/>
    <mergeCell ref="E39:I39"/>
    <mergeCell ref="E40:I40"/>
    <mergeCell ref="E11:F11"/>
    <mergeCell ref="G11:H11"/>
    <mergeCell ref="I11:J11"/>
    <mergeCell ref="A38:A42"/>
    <mergeCell ref="B38:B42"/>
    <mergeCell ref="C38:C42"/>
    <mergeCell ref="E41:I41"/>
    <mergeCell ref="E42:I42"/>
    <mergeCell ref="A13:A17"/>
    <mergeCell ref="B13:B17"/>
    <mergeCell ref="C13:C17"/>
    <mergeCell ref="D13:D17"/>
    <mergeCell ref="A33:A37"/>
    <mergeCell ref="B33:B37"/>
    <mergeCell ref="C33:C37"/>
    <mergeCell ref="A1:K1"/>
    <mergeCell ref="A3:C8"/>
    <mergeCell ref="E3:J3"/>
    <mergeCell ref="E4:F4"/>
    <mergeCell ref="G4:J4"/>
    <mergeCell ref="E5:J5"/>
    <mergeCell ref="E6:J6"/>
    <mergeCell ref="E7:J7"/>
    <mergeCell ref="E8:J8"/>
    <mergeCell ref="K13:K17"/>
    <mergeCell ref="E14:I14"/>
    <mergeCell ref="E15:I15"/>
    <mergeCell ref="E16:I16"/>
    <mergeCell ref="E17:I17"/>
  </mergeCells>
  <pageMargins left="0.51181102362204722" right="0.23622047244094491" top="0.82677165354330717" bottom="0.78740157480314965" header="0" footer="0"/>
  <pageSetup paperSize="9" scale="75" fitToHeight="0" orientation="landscape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lEVAROV</dc:creator>
  <cp:lastModifiedBy>peretertova_ga</cp:lastModifiedBy>
  <cp:lastPrinted>2026-04-17T13:51:30Z</cp:lastPrinted>
  <dcterms:created xsi:type="dcterms:W3CDTF">2014-08-11T05:57:44Z</dcterms:created>
  <dcterms:modified xsi:type="dcterms:W3CDTF">2026-05-29T08:35:34Z</dcterms:modified>
</cp:coreProperties>
</file>