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definedNames>
    <definedName name="_xlnm.Print_Area" localSheetId="0">Лист1!$A$1:$P$14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<sst xmlns="http://schemas.openxmlformats.org/spreadsheetml/2006/main" count="28" uniqueCount="28">
  <si>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Обоснование начальной (максимальной) цены контракта</t>
  </si>
  <si>
    <t>№ п/п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</si>
  <si>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</si>
  <si>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</si>
  <si>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</si>
  <si>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</si>
  <si>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</si>
  <si>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</si>
  <si>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№1</t>
  </si>
  <si>
    <t xml:space="preserve">№2 </t>
  </si>
  <si>
    <t xml:space="preserve">№3 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</si>
  <si>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</si>
  <si>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</si>
  <si>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</si>
  <si>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</si>
  <si>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0"/>
        <color indexed="8"/>
        <rFont val="Times New Roman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</si>
  <si>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charset val="204"/>
      </rPr>
      <t>Расчет НМЦК по формуле</t>
    </r>
    <r>
      <rPr>
        <sz val="10"/>
        <color indexed="8"/>
        <rFont val="Times New Roman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</si>
  <si>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</si>
  <si>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</si>
  <si>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</si>
  <si>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Поставка крахмала картофельного</t>
  </si>
  <si>
    <t>кг</t>
  </si>
  <si>
    <t>Итого:</t>
  </si>
  <si>
    <r>
      <t>Вывод:  Расчетное значение максимальной цены контракта на поставку товаров составило:</t>
    </r>
    <r>
      <rPr>
        <b/>
        <sz val="11"/>
        <rFont val="Arial"/>
        <charset val="204"/>
      </rPr>
      <t xml:space="preserve"> 5 133 рубля 20 копеек</t>
    </r>
    <r>
      <rPr>
        <sz val="11"/>
        <rFont val="Arial"/>
        <charset val="204"/>
      </rPr>
      <t xml:space="preserve">. В целях эффективного  расхода бюджетных средств, в соответствии с частью 2 статьи 72 Бюджетного кодекса РФ государственные контракты заключаются и оплачиваются в пределах лимитов бюджетных обязательств.  В связи с тем, что НМЦК превышает доведенные лимиты по 244 виду расходов в 2026 году выделенных на закупку , принято решение установить НМЦК, исходя из доведенных лимитов бюджетных обязательств, а именно - не более </t>
    </r>
    <r>
      <rPr>
        <b/>
        <sz val="11"/>
        <rFont val="Arial"/>
        <charset val="204"/>
      </rPr>
      <t>4 600 рублей 00 копеек.</t>
    </r>
    <r>
      <rPr>
        <sz val="11"/>
        <rFont val="Arial"/>
        <charset val="204"/>
      </rPr>
      <t xml:space="preserve"> НМЦК включает в себя стоимость  товара, расходы на страхование, уплату таможенных пошлин, налогов, сборов и другие обязательные платежи, взимаемые с Поставщика.</t>
    </r>
  </si>
  <si>
    <t>Начальник ОКБИ и ХО</t>
  </si>
  <si>
    <t xml:space="preserve">ФКУ ЛИУ № 19 УФСИН России </t>
  </si>
  <si>
    <t>по Республике Башкортостан</t>
  </si>
  <si>
    <t>Д.А. Зубов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</si>
</sst>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#\ ##0.00"/>
    <numFmt numFmtId="182" formatCode="0.0000"/>
  </numFmts>
  <fonts count="40">
    <font>
      <sz val="11"/>
      <color theme="1"/>
      <name val="Calibri"/>
      <charset val="204"/>
      <scheme val="minor"/>
    </font>
    <font>
      <sz val="11"/>
      <name val="Arial"/>
      <charset val="204"/>
    </font>
    <font>
      <sz val="10"/>
      <name val="Arial"/>
      <charset val="204"/>
    </font>
    <font>
      <b/>
      <sz val="13"/>
      <color indexed="8"/>
      <name val="Times New Roman"/>
      <charset val="204"/>
    </font>
    <font>
      <b/>
      <sz val="10"/>
      <color indexed="8"/>
      <name val="Times New Roman"/>
      <charset val="204"/>
    </font>
    <font>
      <b/>
      <sz val="10"/>
      <name val="Times New Roman"/>
      <charset val="204"/>
    </font>
    <font>
      <sz val="11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b/>
      <sz val="20"/>
      <color indexed="8"/>
      <name val="Times New Roman"/>
      <charset val="204"/>
    </font>
    <font>
      <sz val="13"/>
      <color indexed="8"/>
      <name val="Times New Roman"/>
      <charset val="204"/>
    </font>
    <font>
      <sz val="13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indexed="8"/>
      <name val="Times New Roman"/>
      <charset val="204"/>
    </font>
    <font>
      <b/>
      <sz val="10"/>
      <color theme="1"/>
      <name val="Times New Roman"/>
      <charset val="204"/>
    </font>
    <font>
      <sz val="12"/>
      <color indexed="8"/>
      <name val="Times New Roman"/>
      <charset val="204"/>
    </font>
    <font>
      <sz val="12"/>
      <color theme="1"/>
      <name val="Times New Roman"/>
      <charset val="204"/>
    </font>
    <font>
      <b/>
      <sz val="12"/>
      <color indexed="8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0"/>
      <color indexed="8"/>
      <name val="Times New Roman"/>
      <charset val="204"/>
    </font>
    <font>
      <b/>
      <sz val="11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178" fontId="18" fillId="0" borderId="0" applyFont="0" applyFill="0" applyBorder="0" applyAlignment="0" applyProtection="0">
      <alignment vertical="center"/>
    </xf>
    <xf numFmtId="179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2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1" fillId="0" borderId="0" xfId="49" applyFont="1"/>
    <xf numFmtId="0" fontId="2" fillId="0" borderId="0" xfId="49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right" vertical="center" wrapText="1"/>
      <protection locked="0"/>
    </xf>
    <xf numFmtId="0" fontId="3" fillId="0" borderId="7" xfId="0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49" applyFont="1" applyAlignment="1">
      <alignment vertical="top" wrapText="1"/>
    </xf>
    <xf numFmtId="0" fontId="2" fillId="0" borderId="0" xfId="49" applyFont="1" applyAlignment="1">
      <alignment vertical="top" wrapText="1"/>
    </xf>
    <xf numFmtId="0" fontId="10" fillId="0" borderId="0" xfId="0" applyFont="1"/>
    <xf numFmtId="0" fontId="11" fillId="0" borderId="0" xfId="0" applyFont="1" applyProtection="1">
      <protection locked="0"/>
    </xf>
    <xf numFmtId="180" fontId="11" fillId="0" borderId="0" xfId="0" applyNumberFormat="1" applyFont="1" applyAlignment="1" applyProtection="1">
      <alignment horizontal="left"/>
      <protection locked="0"/>
    </xf>
    <xf numFmtId="2" fontId="4" fillId="0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" xfId="0" applyFont="1" applyBorder="1" applyAlignment="1" applyProtection="1"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 applyProtection="1">
      <alignment horizontal="center" vertical="top" wrapText="1"/>
      <protection locked="0"/>
    </xf>
    <xf numFmtId="0" fontId="14" fillId="0" borderId="2" xfId="0" applyFont="1" applyBorder="1" applyAlignment="1" applyProtection="1">
      <alignment horizontal="center" vertical="top" wrapText="1"/>
      <protection locked="0"/>
    </xf>
    <xf numFmtId="2" fontId="8" fillId="3" borderId="6" xfId="0" applyNumberFormat="1" applyFont="1" applyFill="1" applyBorder="1" applyAlignment="1">
      <alignment horizontal="center" vertical="center" wrapText="1"/>
    </xf>
    <xf numFmtId="181" fontId="15" fillId="0" borderId="2" xfId="0" applyNumberFormat="1" applyFont="1" applyBorder="1" applyAlignment="1">
      <alignment horizontal="center" vertical="center" wrapText="1"/>
    </xf>
    <xf numFmtId="181" fontId="16" fillId="0" borderId="2" xfId="0" applyNumberFormat="1" applyFont="1" applyBorder="1" applyAlignment="1">
      <alignment horizontal="center" vertical="center"/>
    </xf>
    <xf numFmtId="182" fontId="15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 applyProtection="1">
      <alignment horizontal="right" vertical="center" wrapText="1"/>
      <protection locked="0"/>
    </xf>
    <xf numFmtId="181" fontId="14" fillId="0" borderId="2" xfId="0" applyNumberFormat="1" applyFont="1" applyBorder="1" applyAlignment="1" applyProtection="1">
      <alignment horizontal="center" vertical="center"/>
    </xf>
    <xf numFmtId="181" fontId="14" fillId="0" borderId="0" xfId="0" applyNumberFormat="1" applyFont="1" applyBorder="1" applyAlignment="1" applyProtection="1">
      <alignment horizontal="center" vertical="center"/>
    </xf>
    <xf numFmtId="0" fontId="17" fillId="0" borderId="0" xfId="0" applyFont="1" applyAlignment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НМЦ (инструменты)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wmf"/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124575" y="160782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1238250</xdr:rowOff>
    </xdr:from>
    <xdr:to>
      <xdr:col>10</xdr:col>
      <xdr:colOff>457200</xdr:colOff>
      <xdr:row>2</xdr:row>
      <xdr:rowOff>1466850</xdr:rowOff>
    </xdr:to>
    <xdr:pic>
      <xdr:nvPicPr>
        <xdr:cNvPr id="3" name="Picture 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7477125" y="189357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952500</xdr:rowOff>
    </xdr:from>
    <xdr:to>
      <xdr:col>10</xdr:col>
      <xdr:colOff>0</xdr:colOff>
      <xdr:row>2</xdr:row>
      <xdr:rowOff>1304925</xdr:rowOff>
    </xdr:to>
    <xdr:pic>
      <xdr:nvPicPr>
        <xdr:cNvPr id="4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6124575" y="160782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1238250</xdr:rowOff>
    </xdr:from>
    <xdr:to>
      <xdr:col>10</xdr:col>
      <xdr:colOff>457200</xdr:colOff>
      <xdr:row>2</xdr:row>
      <xdr:rowOff>1466850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7477125" y="189357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2</xdr:row>
      <xdr:rowOff>952500</xdr:rowOff>
    </xdr:from>
    <xdr:to>
      <xdr:col>12</xdr:col>
      <xdr:colOff>0</xdr:colOff>
      <xdr:row>2</xdr:row>
      <xdr:rowOff>1304925</xdr:rowOff>
    </xdr:to>
    <xdr:pic>
      <xdr:nvPicPr>
        <xdr:cNvPr id="6" name="Picture 1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8201025" y="1607820"/>
          <a:ext cx="10477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923925</xdr:rowOff>
    </xdr:from>
    <xdr:to>
      <xdr:col>10</xdr:col>
      <xdr:colOff>1019175</xdr:colOff>
      <xdr:row>2</xdr:row>
      <xdr:rowOff>1362075</xdr:rowOff>
    </xdr:to>
    <xdr:pic>
      <xdr:nvPicPr>
        <xdr:cNvPr id="7" name="Picture 2"/>
        <xdr:cNvPicPr>
          <a:picLocks noChangeAspect="1" noChangeArrowheads="1"/>
        </xdr:cNvPicPr>
      </xdr:nvPicPr>
      <xdr:blipFill>
        <a:blip r:embed="rId3" cstate="print"/>
        <a:srcRect/>
        <a:stretch>
          <a:fillRect/>
        </a:stretch>
      </xdr:blipFill>
      <xdr:spPr>
        <a:xfrm>
          <a:off x="7191375" y="1579245"/>
          <a:ext cx="99060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19050</xdr:colOff>
      <xdr:row>2</xdr:row>
      <xdr:rowOff>1860176</xdr:rowOff>
    </xdr:from>
    <xdr:to>
      <xdr:col>13</xdr:col>
      <xdr:colOff>0</xdr:colOff>
      <xdr:row>2</xdr:row>
      <xdr:rowOff>2185147</xdr:rowOff>
    </xdr:to>
    <xdr:pic>
      <xdr:nvPicPr>
        <xdr:cNvPr id="8" name="Picture 5"/>
        <xdr:cNvPicPr>
          <a:picLocks noChangeAspect="1" noChangeArrowheads="1"/>
        </xdr:cNvPicPr>
      </xdr:nvPicPr>
      <xdr:blipFill>
        <a:blip r:embed="rId4" cstate="print"/>
        <a:srcRect/>
        <a:stretch>
          <a:fillRect/>
        </a:stretch>
      </xdr:blipFill>
      <xdr:spPr>
        <a:xfrm>
          <a:off x="9267825" y="2515235"/>
          <a:ext cx="1752600" cy="302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304800</xdr:colOff>
      <xdr:row>2</xdr:row>
      <xdr:rowOff>1238250</xdr:rowOff>
    </xdr:from>
    <xdr:to>
      <xdr:col>12</xdr:col>
      <xdr:colOff>457200</xdr:colOff>
      <xdr:row>2</xdr:row>
      <xdr:rowOff>1466850</xdr:rowOff>
    </xdr:to>
    <xdr:pic>
      <xdr:nvPicPr>
        <xdr:cNvPr id="9" name="Picture 6"/>
        <xdr:cNvPicPr>
          <a:picLocks noChangeAspect="1" noChangeArrowheads="1"/>
        </xdr:cNvPicPr>
      </xdr:nvPicPr>
      <xdr:blipFill>
        <a:blip r:embed="rId2" cstate="print"/>
        <a:srcRect/>
        <a:stretch>
          <a:fillRect/>
        </a:stretch>
      </xdr:blipFill>
      <xdr:spPr>
        <a:xfrm>
          <a:off x="9553575" y="189357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2"/>
  <sheetViews>
    <sheetView tabSelected="1" view="pageBreakPreview" zoomScaleNormal="85" workbookViewId="0">
      <selection activeCell="O4" sqref="O4"/>
    </sheetView>
  </sheetViews>
  <sheetFormatPr defaultColWidth="9" defaultRowHeight="15"/>
  <cols>
    <col min="1" max="1" width="7.57142857142857" customWidth="1"/>
    <col min="2" max="2" width="30.1428571428571" customWidth="1"/>
    <col min="3" max="3" width="8.42857142857143" customWidth="1"/>
    <col min="4" max="4" width="9.28571428571429" customWidth="1"/>
    <col min="5" max="7" width="12" customWidth="1"/>
    <col min="8" max="8" width="10.5714285714286" hidden="1" customWidth="1"/>
    <col min="9" max="9" width="0.142857142857143" customWidth="1"/>
    <col min="10" max="10" width="16" customWidth="1"/>
    <col min="11" max="11" width="15.1428571428571" customWidth="1"/>
    <col min="12" max="12" width="16" customWidth="1"/>
    <col min="13" max="13" width="26.5714285714286" customWidth="1"/>
    <col min="14" max="15" width="15.8571428571429" customWidth="1"/>
    <col min="16" max="16" width="26.7142857142857" customWidth="1"/>
    <col min="18" max="21" width="9.14285714285714" customWidth="1"/>
  </cols>
  <sheetData>
    <row r="1" s="1" customFormat="1" ht="23.1" customHeight="1" spans="1:1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8.5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/>
      <c r="G2" s="6"/>
      <c r="H2" s="6"/>
      <c r="I2" s="6"/>
      <c r="J2" s="24" t="s">
        <v>6</v>
      </c>
      <c r="K2" s="24"/>
      <c r="L2" s="24"/>
      <c r="M2" s="7" t="s">
        <v>7</v>
      </c>
      <c r="N2" s="25"/>
      <c r="O2" s="25"/>
      <c r="P2" s="25"/>
    </row>
    <row r="3" ht="170.25" customHeight="1" spans="1:16">
      <c r="A3" s="5"/>
      <c r="B3" s="5"/>
      <c r="C3" s="5"/>
      <c r="D3" s="5"/>
      <c r="E3" s="7" t="s">
        <v>8</v>
      </c>
      <c r="F3" s="7" t="s">
        <v>9</v>
      </c>
      <c r="G3" s="8" t="s">
        <v>10</v>
      </c>
      <c r="H3" s="7" t="s">
        <v>11</v>
      </c>
      <c r="I3" s="26" t="s">
        <v>12</v>
      </c>
      <c r="J3" s="7" t="s">
        <v>13</v>
      </c>
      <c r="K3" s="7" t="s">
        <v>14</v>
      </c>
      <c r="L3" s="27" t="s">
        <v>15</v>
      </c>
      <c r="M3" s="28" t="s">
        <v>16</v>
      </c>
      <c r="N3" s="29" t="s">
        <v>17</v>
      </c>
      <c r="O3" s="29" t="s">
        <v>18</v>
      </c>
      <c r="P3" s="29" t="s">
        <v>19</v>
      </c>
    </row>
    <row r="4" ht="108.95" customHeight="1" spans="1:16">
      <c r="A4" s="5">
        <v>1</v>
      </c>
      <c r="B4" s="9" t="s">
        <v>20</v>
      </c>
      <c r="C4" s="10" t="s">
        <v>21</v>
      </c>
      <c r="D4" s="11">
        <v>20</v>
      </c>
      <c r="E4" s="12">
        <v>260</v>
      </c>
      <c r="F4" s="13">
        <v>280</v>
      </c>
      <c r="G4" s="14">
        <v>230</v>
      </c>
      <c r="H4" s="14"/>
      <c r="I4" s="30"/>
      <c r="J4" s="31">
        <f>AVERAGE(E4:I4)</f>
        <v>256.666666666667</v>
      </c>
      <c r="K4" s="32">
        <f>SQRT((SUM(IF(E4&gt;0,POWER(E4-J4,2),0),IF(F4&gt;0,POWER(F4-J4,2),0),IF(G4&gt;0,POWER(G4-J4,2),0),IF(H4&gt;0,POWER(H4-J4,2),0),IF(I4&gt;0,POWER(I4-J4,2),0),))/(COUNTA(E4:I4)-1))</f>
        <v>25.1661147842358</v>
      </c>
      <c r="L4" s="32">
        <f>K4/J4*100</f>
        <v>9.80497978606591</v>
      </c>
      <c r="M4" s="33">
        <f>D4*J4</f>
        <v>5133.33333333333</v>
      </c>
      <c r="N4" s="33">
        <f>J4</f>
        <v>256.666666666667</v>
      </c>
      <c r="O4" s="34">
        <f>ROUNDDOWN(N4,2)</f>
        <v>256.66</v>
      </c>
      <c r="P4" s="35">
        <f>O4*D4</f>
        <v>5133.2</v>
      </c>
    </row>
    <row r="5" ht="18.75" customHeight="1" spans="1:16">
      <c r="A5" s="15" t="s">
        <v>22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36"/>
      <c r="P5" s="37">
        <f>SUM(P4:P4)</f>
        <v>5133.2</v>
      </c>
    </row>
    <row r="6" ht="18.75" customHeight="1" spans="1:16">
      <c r="A6" s="1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38"/>
    </row>
    <row r="7" s="2" customFormat="1" ht="55" customHeight="1" spans="1:16">
      <c r="A7" s="19" t="s">
        <v>23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="3" customFormat="1" ht="42" hidden="1" customHeight="1" spans="1:16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="3" customFormat="1" customHeight="1" spans="1:16">
      <c r="A9" s="20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</row>
    <row r="10" s="1" customFormat="1" ht="16.9" customHeight="1" spans="1:16">
      <c r="A10" s="21"/>
      <c r="B10" s="22" t="s">
        <v>24</v>
      </c>
      <c r="C10" s="22"/>
      <c r="D10" s="22"/>
      <c r="E10" s="22"/>
      <c r="F10" s="22"/>
      <c r="G10" s="22"/>
      <c r="H10" s="22"/>
      <c r="I10" s="22"/>
      <c r="K10" s="39"/>
      <c r="L10" s="39"/>
      <c r="M10" s="39"/>
      <c r="N10" s="39"/>
      <c r="O10" s="39"/>
      <c r="P10" s="39"/>
    </row>
    <row r="11" s="1" customFormat="1" ht="16.9" customHeight="1" spans="1:16">
      <c r="A11" s="21"/>
      <c r="B11" s="22" t="s">
        <v>25</v>
      </c>
      <c r="C11" s="22"/>
      <c r="D11" s="22"/>
      <c r="E11" s="22"/>
      <c r="F11" s="22"/>
      <c r="G11" s="22"/>
      <c r="H11" s="22"/>
      <c r="I11" s="22"/>
      <c r="K11" s="39"/>
      <c r="L11" s="39"/>
      <c r="M11" s="39"/>
      <c r="N11" s="39"/>
      <c r="O11" s="39"/>
      <c r="P11" s="39"/>
    </row>
    <row r="12" s="1" customFormat="1" ht="16.9" customHeight="1" spans="2:13">
      <c r="B12" s="22" t="s">
        <v>26</v>
      </c>
      <c r="F12" s="22" t="s">
        <v>27</v>
      </c>
      <c r="M12" s="22"/>
    </row>
    <row r="13" s="1" customFormat="1" ht="16.9" customHeight="1" spans="2:2">
      <c r="B13" s="23">
        <v>46245</v>
      </c>
    </row>
    <row r="14" s="1" customFormat="1" ht="16.9" customHeigh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 spans="4:16">
      <c r="D320"/>
      <c r="E320"/>
      <c r="F320"/>
      <c r="G320"/>
      <c r="H320"/>
      <c r="I320"/>
      <c r="J320"/>
      <c r="K320"/>
      <c r="L320"/>
      <c r="M320"/>
      <c r="N320"/>
      <c r="O320"/>
      <c r="P320"/>
    </row>
    <row r="321" s="1" customFormat="1" spans="1:16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</row>
    <row r="322" s="1" customFormat="1" spans="1:16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</row>
  </sheetData>
  <mergeCells count="10">
    <mergeCell ref="A1:P1"/>
    <mergeCell ref="E2:I2"/>
    <mergeCell ref="J2:L2"/>
    <mergeCell ref="M2:P2"/>
    <mergeCell ref="A5:O5"/>
    <mergeCell ref="A2:A3"/>
    <mergeCell ref="B2:B3"/>
    <mergeCell ref="C2:C3"/>
    <mergeCell ref="D2:D3"/>
    <mergeCell ref="A7:P9"/>
  </mergeCells>
  <pageMargins left="0.62992125984252" right="0.708661417322835" top="0.354330708661417" bottom="0.354330708661417" header="0.31496062992126" footer="0.31496062992126"/>
  <pageSetup paperSize="9" scale="54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Your Company Name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2014-04-01T09:50:00Z</dcterms:created>
  <cp:lastPrinted>2020-07-06T10:28:00Z</cp:lastPrinted>
  <dcterms:modified xsi:type="dcterms:W3CDTF">2026-08-11T08:27:14Z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CDD878C7818146CEBDA9DEC8690E8364</vt:lpwstr>
  </property>
  <property fmtid="{D5CDD505-2E9C-101B-9397-08002B2CF9AE}" pid="3" name="KSOProductBuildVer">
    <vt:lpwstr>1049-12.2.0.23196</vt:lpwstr>
  </property>
</Properties>
</file>