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продукты" sheetId="4" r:id="rId1"/>
  </sheets>
  <definedNames>
    <definedName name="_xlnm.Print_Area" localSheetId="0">продукты!$A$1:$S$18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7" i="4"/>
  <c r="R17"/>
  <c r="Q17"/>
  <c r="M17"/>
  <c r="L17"/>
  <c r="K17"/>
  <c r="P17" s="1"/>
  <c r="S16"/>
  <c r="R16"/>
  <c r="Q16"/>
  <c r="M16"/>
  <c r="L16"/>
  <c r="K16"/>
  <c r="P16" s="1"/>
  <c r="S15"/>
  <c r="R15"/>
  <c r="Q15"/>
  <c r="M15"/>
  <c r="L15"/>
  <c r="K15"/>
  <c r="P15" s="1"/>
  <c r="S14"/>
  <c r="R14"/>
  <c r="Q14"/>
  <c r="M14"/>
  <c r="L14"/>
  <c r="K14"/>
  <c r="P14" s="1"/>
  <c r="V13"/>
  <c r="U13"/>
  <c r="T13"/>
  <c r="S13"/>
  <c r="R13"/>
  <c r="Q13"/>
  <c r="M13"/>
  <c r="L13"/>
  <c r="K13"/>
  <c r="P13" s="1"/>
  <c r="S12"/>
  <c r="R12"/>
  <c r="Q12"/>
  <c r="M12"/>
  <c r="L12"/>
  <c r="K12"/>
  <c r="P12" s="1"/>
  <c r="S11"/>
  <c r="R11"/>
  <c r="Q11"/>
  <c r="M11"/>
  <c r="L11"/>
  <c r="K11"/>
  <c r="P11" s="1"/>
  <c r="S10"/>
  <c r="R10"/>
  <c r="Q10"/>
  <c r="M10"/>
  <c r="L10"/>
  <c r="K10"/>
  <c r="P10" s="1"/>
  <c r="S9"/>
  <c r="R9"/>
  <c r="Q9"/>
  <c r="M9"/>
  <c r="L9"/>
  <c r="K9"/>
  <c r="P9" s="1"/>
  <c r="S8"/>
  <c r="R8"/>
  <c r="Q8"/>
  <c r="M8"/>
  <c r="L8"/>
  <c r="K8"/>
  <c r="P8" s="1"/>
  <c r="V7"/>
  <c r="U7"/>
  <c r="T7"/>
  <c r="S7"/>
  <c r="R7"/>
  <c r="Q7"/>
  <c r="M7"/>
  <c r="L7"/>
  <c r="K7"/>
  <c r="P7" s="1"/>
  <c r="V6"/>
  <c r="U6"/>
  <c r="T6"/>
  <c r="S6"/>
  <c r="R6"/>
  <c r="Q6"/>
  <c r="M6"/>
  <c r="L6"/>
  <c r="K6"/>
  <c r="W6" s="1"/>
  <c r="V5"/>
  <c r="U5"/>
  <c r="U18" s="1"/>
  <c r="T5"/>
  <c r="S5"/>
  <c r="R5"/>
  <c r="Q5"/>
  <c r="M5"/>
  <c r="L5"/>
  <c r="K5"/>
  <c r="S4"/>
  <c r="R4"/>
  <c r="Q4"/>
  <c r="M4"/>
  <c r="L4"/>
  <c r="K4"/>
  <c r="P4" s="1"/>
  <c r="S3"/>
  <c r="R3"/>
  <c r="Q3"/>
  <c r="M3"/>
  <c r="L3"/>
  <c r="K3"/>
  <c r="P3" s="1"/>
  <c r="N16" l="1"/>
  <c r="O16" s="1"/>
  <c r="N14"/>
  <c r="O14" s="1"/>
  <c r="N12"/>
  <c r="O12" s="1"/>
  <c r="W13"/>
  <c r="N6"/>
  <c r="O6" s="1"/>
  <c r="N4"/>
  <c r="O4" s="1"/>
  <c r="N10"/>
  <c r="O10" s="1"/>
  <c r="N13"/>
  <c r="O13" s="1"/>
  <c r="N8"/>
  <c r="O8" s="1"/>
  <c r="P6"/>
  <c r="W7"/>
  <c r="T18"/>
  <c r="N7"/>
  <c r="O7" s="1"/>
  <c r="N15"/>
  <c r="O15" s="1"/>
  <c r="P5"/>
  <c r="W5"/>
  <c r="Q18"/>
  <c r="R18"/>
  <c r="N5"/>
  <c r="O5" s="1"/>
  <c r="N11"/>
  <c r="O11" s="1"/>
  <c r="N3"/>
  <c r="O3" s="1"/>
  <c r="S18"/>
  <c r="N9"/>
  <c r="O9" s="1"/>
  <c r="N17"/>
  <c r="O17" s="1"/>
  <c r="P18" l="1"/>
</calcChain>
</file>

<file path=xl/sharedStrings.xml><?xml version="1.0" encoding="utf-8"?>
<sst xmlns="http://schemas.openxmlformats.org/spreadsheetml/2006/main" count="50" uniqueCount="35">
  <si>
    <t>№ п/п</t>
  </si>
  <si>
    <t>Наименование товара, работ, услуг</t>
  </si>
  <si>
    <t>Объем</t>
  </si>
  <si>
    <t>Средн. арифм.</t>
  </si>
  <si>
    <t>Кол-во знач.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</si>
  <si>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</si>
  <si>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</si>
  <si>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</si>
  <si>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</si>
  <si>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</si>
  <si>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</si>
  <si>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Источник № 4</t>
  </si>
  <si>
    <t>Сред. квадр. откл. σ=</t>
  </si>
  <si>
    <t>Хлебобулочные изделия в ассортименте</t>
  </si>
  <si>
    <t>шт.</t>
  </si>
  <si>
    <t>Вода бутилированная газ 0,5</t>
  </si>
  <si>
    <t>Сыр моцарелла 0,1 кг</t>
  </si>
  <si>
    <t>Чай в пакетиках (черн./зел.) по 25 шт.</t>
  </si>
  <si>
    <t>Сыр в ассортименте</t>
  </si>
  <si>
    <t>кг.</t>
  </si>
  <si>
    <t>Майонез 0,4 кг</t>
  </si>
  <si>
    <t>Помидоры черри (0,25 кг)</t>
  </si>
  <si>
    <t>Зелень в асст-те</t>
  </si>
  <si>
    <t>Конфеты шоколадные на вес</t>
  </si>
  <si>
    <t>Виноград</t>
  </si>
  <si>
    <t>Тарталетки</t>
  </si>
  <si>
    <t>Кофе растворимый 100 гр.</t>
  </si>
  <si>
    <t>упак</t>
  </si>
  <si>
    <t>Вода бутилированная 0,5 н/газ</t>
  </si>
  <si>
    <t>Сливки порционны ( по 10шт)</t>
  </si>
  <si>
    <t>Лимон</t>
  </si>
  <si>
    <t xml:space="preserve">НМЦК контракта (рын.) = </t>
  </si>
  <si>
    <t>Источник №1 Ашан</t>
  </si>
  <si>
    <t>Источник №2 Лента</t>
  </si>
  <si>
    <t>Источник №3 Перекресток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</si>
</sst>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#,##0.00&quot;   &quot;"/>
  </numFmts>
  <fonts count="4">
    <font>
      <sz val="11"/>
      <name val="Calibri"/>
    </font>
    <font>
      <sz val="9"/>
      <color rgb="FF000000"/>
      <name val="Times New Roman"/>
    </font>
    <font>
      <sz val="10"/>
      <color rgb="FF000000"/>
      <name val="Times New Roman"/>
    </font>
    <font>
      <sz val="9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000000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/>
      <diagonal/>
    </border>
    <border>
      <left style="thin">
        <color rgb="FF242424"/>
      </left>
      <right style="thin">
        <color rgb="FF242424"/>
      </right>
      <top/>
      <bottom style="thin">
        <color rgb="FF000000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/>
      <top style="thin">
        <color rgb="FF24242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</borders>
  <cellStyleXfs count="1">
    <xf numFmtId="0" fontId="0" fillId="0" borderId="0" applyFill="0" applyBorder="0"/>
  </cellStyleXfs>
  <cellXfs count="46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2" borderId="15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7" xfId="0" applyNumberFormat="1" applyFont="1" applyBorder="1" applyAlignment="1">
      <alignment horizontal="right" vertical="center" wrapText="1"/>
    </xf>
    <xf numFmtId="0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right" vertical="center" wrapText="1"/>
    </xf>
    <xf numFmtId="0" fontId="1" fillId="0" borderId="20" xfId="0" applyNumberFormat="1" applyFont="1" applyBorder="1" applyAlignment="1">
      <alignment horizontal="right" vertical="center" wrapText="1"/>
    </xf>
    <xf numFmtId="0" fontId="1" fillId="0" borderId="21" xfId="0" applyNumberFormat="1" applyFont="1" applyBorder="1" applyAlignment="1">
      <alignment horizontal="right" vertical="center" wrapText="1"/>
    </xf>
    <xf numFmtId="0" fontId="1" fillId="0" borderId="22" xfId="0" applyNumberFormat="1" applyFont="1" applyBorder="1" applyAlignment="1">
      <alignment horizontal="right" vertical="center" wrapText="1"/>
    </xf>
    <xf numFmtId="0" fontId="1" fillId="0" borderId="23" xfId="0" applyNumberFormat="1" applyFont="1" applyBorder="1" applyAlignment="1">
      <alignment horizontal="right" vertical="center" wrapText="1"/>
    </xf>
    <xf numFmtId="0" fontId="1" fillId="0" borderId="24" xfId="0" applyNumberFormat="1" applyFont="1" applyBorder="1" applyAlignment="1">
      <alignment horizontal="right" vertical="center" wrapText="1"/>
    </xf>
    <xf numFmtId="0" fontId="1" fillId="0" borderId="25" xfId="0" applyNumberFormat="1" applyFont="1" applyBorder="1" applyAlignment="1">
      <alignment horizontal="right" vertical="center" wrapText="1"/>
    </xf>
    <xf numFmtId="0" fontId="1" fillId="0" borderId="26" xfId="0" applyNumberFormat="1" applyFont="1" applyBorder="1" applyAlignment="1">
      <alignment horizontal="right" vertical="center" wrapText="1"/>
    </xf>
    <xf numFmtId="0" fontId="1" fillId="0" borderId="27" xfId="0" applyNumberFormat="1" applyFont="1" applyBorder="1" applyAlignment="1">
      <alignment horizontal="right" vertical="center" wrapText="1"/>
    </xf>
    <xf numFmtId="0" fontId="1" fillId="0" borderId="28" xfId="0" applyNumberFormat="1" applyFont="1" applyBorder="1" applyAlignment="1">
      <alignment horizontal="right" vertical="center" wrapText="1"/>
    </xf>
    <xf numFmtId="0" fontId="1" fillId="0" borderId="29" xfId="0" applyNumberFormat="1" applyFont="1" applyBorder="1" applyAlignment="1">
      <alignment horizontal="right" vertical="center" wrapText="1"/>
    </xf>
    <xf numFmtId="0" fontId="1" fillId="0" borderId="30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  <dxf>
      <font>
        <b val="0"/>
        <sz val="11"/>
        <color rgb="FF008000"/>
      </font>
      <fill>
        <patternFill patternType="solid">
          <bgColor rgb="FFCCFFCC"/>
        </patternFill>
      </fill>
    </dxf>
    <dxf>
      <font>
        <b val="0"/>
        <sz val="11"/>
        <color rgb="FF800080"/>
      </font>
      <fill>
        <patternFill patternType="solid">
          <bgColor rgb="FFFF99C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8"/>
  <sheetViews>
    <sheetView tabSelected="1" workbookViewId="0">
      <selection activeCell="A18" sqref="A18:O18"/>
    </sheetView>
  </sheetViews>
  <sheetFormatPr defaultColWidth="9.140625" defaultRowHeight="12" customHeight="1"/>
  <cols>
    <col min="1" max="1" width="5.42578125" style="1" customWidth="1"/>
    <col min="2" max="2" width="19.85546875" style="1" customWidth="1"/>
    <col min="3" max="3" width="7.28515625" style="1" customWidth="1"/>
    <col min="4" max="4" width="7.140625" style="1" customWidth="1"/>
    <col min="5" max="5" width="12" style="2" customWidth="1"/>
    <col min="6" max="6" width="11.85546875" style="2" customWidth="1"/>
    <col min="7" max="7" width="11" style="2" customWidth="1"/>
    <col min="8" max="8" width="13.28515625" style="2" customWidth="1"/>
    <col min="9" max="9" width="10.7109375" style="2" customWidth="1"/>
    <col min="10" max="10" width="10" style="2" customWidth="1"/>
    <col min="11" max="11" width="9.85546875" style="2" customWidth="1"/>
    <col min="12" max="12" width="7.7109375" style="1" customWidth="1"/>
    <col min="13" max="13" width="7" style="1" customWidth="1"/>
    <col min="14" max="14" width="10.28515625" style="1" customWidth="1"/>
    <col min="15" max="15" width="14.140625" style="1" customWidth="1"/>
    <col min="16" max="16" width="15.7109375" style="2" customWidth="1"/>
    <col min="17" max="17" width="13" style="1" customWidth="1"/>
    <col min="18" max="18" width="11.7109375" style="1" customWidth="1"/>
    <col min="19" max="19" width="11.5703125" style="1" customWidth="1"/>
    <col min="20" max="20" width="12.5703125" style="1" customWidth="1"/>
    <col min="21" max="21" width="10.5703125" style="1" customWidth="1"/>
    <col min="22" max="22" width="9.140625" style="1" bestFit="1" customWidth="1"/>
    <col min="23" max="16384" width="9.140625" style="1"/>
  </cols>
  <sheetData>
    <row r="1" spans="1:23" ht="48" customHeight="1">
      <c r="A1" s="39" t="s">
        <v>0</v>
      </c>
      <c r="B1" s="41" t="s">
        <v>1</v>
      </c>
      <c r="C1" s="33" t="s">
        <v>2</v>
      </c>
      <c r="D1" s="43"/>
      <c r="E1" s="5" t="s">
        <v>32</v>
      </c>
      <c r="F1" s="5" t="s">
        <v>33</v>
      </c>
      <c r="G1" s="5" t="s">
        <v>34</v>
      </c>
      <c r="H1" s="5" t="s">
        <v>11</v>
      </c>
      <c r="I1" s="5"/>
      <c r="J1" s="5"/>
      <c r="K1" s="36" t="s">
        <v>3</v>
      </c>
      <c r="L1" s="33" t="s">
        <v>4</v>
      </c>
      <c r="M1" s="33" t="s">
        <v>12</v>
      </c>
      <c r="N1" s="33" t="s">
        <v>5</v>
      </c>
      <c r="O1" s="33" t="s">
        <v>6</v>
      </c>
      <c r="P1" s="36" t="s">
        <v>7</v>
      </c>
    </row>
    <row r="2" spans="1:23" ht="24" customHeight="1">
      <c r="A2" s="40"/>
      <c r="B2" s="42"/>
      <c r="C2" s="3" t="s">
        <v>8</v>
      </c>
      <c r="D2" s="3" t="s">
        <v>9</v>
      </c>
      <c r="E2" s="6" t="s">
        <v>10</v>
      </c>
      <c r="F2" s="6" t="s">
        <v>10</v>
      </c>
      <c r="G2" s="6" t="s">
        <v>10</v>
      </c>
      <c r="H2" s="6" t="s">
        <v>10</v>
      </c>
      <c r="I2" s="6"/>
      <c r="J2" s="6"/>
      <c r="K2" s="44"/>
      <c r="L2" s="45"/>
      <c r="M2" s="38"/>
      <c r="N2" s="34"/>
      <c r="O2" s="35"/>
      <c r="P2" s="37"/>
    </row>
    <row r="3" spans="1:23" ht="30.75" customHeight="1">
      <c r="A3" s="7">
        <v>1</v>
      </c>
      <c r="B3" s="8" t="s">
        <v>13</v>
      </c>
      <c r="C3" s="9" t="s">
        <v>14</v>
      </c>
      <c r="D3" s="10">
        <v>60</v>
      </c>
      <c r="E3" s="4">
        <v>3249.5</v>
      </c>
      <c r="F3" s="11">
        <v>3039.4</v>
      </c>
      <c r="G3" s="12">
        <v>3159.4</v>
      </c>
      <c r="H3" s="5"/>
      <c r="I3" s="5"/>
      <c r="J3" s="5"/>
      <c r="K3" s="5">
        <f t="shared" ref="K3:K17" si="0">ROUND(AVERAGE(E3, F3, G3, H3, I3, J3), 2)</f>
        <v>3149.43</v>
      </c>
      <c r="L3" s="4">
        <f t="shared" ref="L3:L17" si="1">COUNT(E3:J3)</f>
        <v>3</v>
      </c>
      <c r="M3" s="14">
        <f t="shared" ref="M3:M17" si="2">_xlfn.STDEV.S(E3, F3, G3, H3, I3)</f>
        <v>105.40400055658857</v>
      </c>
      <c r="N3" s="14">
        <f t="shared" ref="N3:N17" si="3">M3/K3*100</f>
        <v>3.3467643528063356</v>
      </c>
      <c r="O3" s="15" t="str">
        <f t="shared" ref="O3:O17" si="4">IF(N3&lt;33, "ОДНОРОДНЫЕ", "НЕОДНОРОДНЫЕ")</f>
        <v>ОДНОРОДНЫЕ</v>
      </c>
      <c r="P3" s="5">
        <f t="shared" ref="P3:P17" si="5">K3</f>
        <v>3149.43</v>
      </c>
      <c r="Q3" s="14">
        <f t="shared" ref="Q3:Q17" si="6">E3</f>
        <v>3249.5</v>
      </c>
      <c r="R3" s="14">
        <f t="shared" ref="R3:R17" si="7">F3</f>
        <v>3039.4</v>
      </c>
      <c r="S3" s="14">
        <f t="shared" ref="S3:S17" si="8">G3</f>
        <v>3159.4</v>
      </c>
    </row>
    <row r="4" spans="1:23" ht="30.75" customHeight="1">
      <c r="A4" s="7">
        <v>2</v>
      </c>
      <c r="B4" s="8" t="s">
        <v>16</v>
      </c>
      <c r="C4" s="9" t="s">
        <v>14</v>
      </c>
      <c r="D4" s="10">
        <v>5</v>
      </c>
      <c r="E4" s="4">
        <v>499.85</v>
      </c>
      <c r="F4" s="11">
        <v>329.97</v>
      </c>
      <c r="G4" s="12">
        <v>599.95000000000005</v>
      </c>
      <c r="H4" s="5"/>
      <c r="I4" s="5"/>
      <c r="J4" s="5"/>
      <c r="K4" s="5">
        <f t="shared" si="0"/>
        <v>476.59</v>
      </c>
      <c r="L4" s="4">
        <f t="shared" si="1"/>
        <v>3</v>
      </c>
      <c r="M4" s="14">
        <f t="shared" si="2"/>
        <v>136.48469071657834</v>
      </c>
      <c r="N4" s="14">
        <f t="shared" si="3"/>
        <v>28.637757971543326</v>
      </c>
      <c r="O4" s="15" t="str">
        <f t="shared" si="4"/>
        <v>ОДНОРОДНЫЕ</v>
      </c>
      <c r="P4" s="5">
        <f t="shared" si="5"/>
        <v>476.59</v>
      </c>
      <c r="Q4" s="14">
        <f t="shared" si="6"/>
        <v>499.85</v>
      </c>
      <c r="R4" s="14">
        <f t="shared" si="7"/>
        <v>329.97</v>
      </c>
      <c r="S4" s="14">
        <f t="shared" si="8"/>
        <v>599.95000000000005</v>
      </c>
    </row>
    <row r="5" spans="1:23" s="4" customFormat="1" ht="30.75" customHeight="1">
      <c r="A5" s="7">
        <v>3</v>
      </c>
      <c r="B5" s="8" t="s">
        <v>18</v>
      </c>
      <c r="C5" s="9" t="s">
        <v>19</v>
      </c>
      <c r="D5" s="10">
        <v>0.6</v>
      </c>
      <c r="E5" s="4">
        <v>739.97</v>
      </c>
      <c r="F5" s="11">
        <v>539.97</v>
      </c>
      <c r="G5" s="12">
        <v>609.97</v>
      </c>
      <c r="H5" s="5"/>
      <c r="I5" s="5"/>
      <c r="J5" s="5"/>
      <c r="K5" s="5">
        <f t="shared" si="0"/>
        <v>629.97</v>
      </c>
      <c r="L5" s="4">
        <f t="shared" si="1"/>
        <v>3</v>
      </c>
      <c r="M5" s="14">
        <f t="shared" si="2"/>
        <v>101.48891565092219</v>
      </c>
      <c r="N5" s="14">
        <f t="shared" si="3"/>
        <v>16.110118839138721</v>
      </c>
      <c r="O5" s="15" t="str">
        <f t="shared" si="4"/>
        <v>ОДНОРОДНЫЕ</v>
      </c>
      <c r="P5" s="5">
        <f t="shared" si="5"/>
        <v>629.97</v>
      </c>
      <c r="Q5" s="14">
        <f t="shared" si="6"/>
        <v>739.97</v>
      </c>
      <c r="R5" s="14">
        <f t="shared" si="7"/>
        <v>539.97</v>
      </c>
      <c r="S5" s="14">
        <f t="shared" si="8"/>
        <v>609.97</v>
      </c>
      <c r="T5" s="14">
        <f t="shared" ref="T5:V7" si="9">H5</f>
        <v>0</v>
      </c>
      <c r="U5" s="14">
        <f t="shared" si="9"/>
        <v>0</v>
      </c>
      <c r="V5" s="14">
        <f t="shared" si="9"/>
        <v>0</v>
      </c>
      <c r="W5" s="14">
        <f>J5*K5</f>
        <v>0</v>
      </c>
    </row>
    <row r="6" spans="1:23" s="4" customFormat="1" ht="30.75" customHeight="1">
      <c r="A6" s="7">
        <v>4</v>
      </c>
      <c r="B6" s="13" t="s">
        <v>21</v>
      </c>
      <c r="C6" s="9" t="s">
        <v>14</v>
      </c>
      <c r="D6" s="10">
        <v>3</v>
      </c>
      <c r="E6" s="12">
        <v>419.97</v>
      </c>
      <c r="F6" s="11">
        <v>599.97</v>
      </c>
      <c r="G6" s="12">
        <v>479.97</v>
      </c>
      <c r="H6" s="5"/>
      <c r="I6" s="5"/>
      <c r="J6" s="5"/>
      <c r="K6" s="5">
        <f t="shared" si="0"/>
        <v>499.97</v>
      </c>
      <c r="L6" s="4">
        <f t="shared" si="1"/>
        <v>3</v>
      </c>
      <c r="M6" s="14">
        <f t="shared" si="2"/>
        <v>91.651513899116793</v>
      </c>
      <c r="N6" s="14">
        <f t="shared" si="3"/>
        <v>18.331402663983194</v>
      </c>
      <c r="O6" s="15" t="str">
        <f t="shared" si="4"/>
        <v>ОДНОРОДНЫЕ</v>
      </c>
      <c r="P6" s="5">
        <f t="shared" si="5"/>
        <v>499.97</v>
      </c>
      <c r="Q6" s="14">
        <f t="shared" si="6"/>
        <v>419.97</v>
      </c>
      <c r="R6" s="14">
        <f t="shared" si="7"/>
        <v>599.97</v>
      </c>
      <c r="S6" s="14">
        <f t="shared" si="8"/>
        <v>479.97</v>
      </c>
      <c r="T6" s="14">
        <f t="shared" si="9"/>
        <v>0</v>
      </c>
      <c r="U6" s="14">
        <f t="shared" si="9"/>
        <v>0</v>
      </c>
      <c r="V6" s="14">
        <f t="shared" si="9"/>
        <v>0</v>
      </c>
      <c r="W6" s="14">
        <f>J6*K6</f>
        <v>0</v>
      </c>
    </row>
    <row r="7" spans="1:23" s="4" customFormat="1" ht="30.75" customHeight="1">
      <c r="A7" s="7">
        <v>5</v>
      </c>
      <c r="B7" s="13" t="s">
        <v>23</v>
      </c>
      <c r="C7" s="9" t="s">
        <v>19</v>
      </c>
      <c r="D7" s="10">
        <v>0.6</v>
      </c>
      <c r="E7" s="12">
        <v>277.5</v>
      </c>
      <c r="F7" s="11">
        <v>349.98</v>
      </c>
      <c r="G7" s="12">
        <v>389.98</v>
      </c>
      <c r="H7" s="5"/>
      <c r="I7" s="5"/>
      <c r="J7" s="5"/>
      <c r="K7" s="5">
        <f t="shared" si="0"/>
        <v>339.15</v>
      </c>
      <c r="L7" s="4">
        <f t="shared" si="1"/>
        <v>3</v>
      </c>
      <c r="M7" s="14">
        <f t="shared" si="2"/>
        <v>57.016226930000862</v>
      </c>
      <c r="N7" s="14">
        <f t="shared" si="3"/>
        <v>16.811507277016325</v>
      </c>
      <c r="O7" s="15" t="str">
        <f t="shared" si="4"/>
        <v>ОДНОРОДНЫЕ</v>
      </c>
      <c r="P7" s="5">
        <f t="shared" si="5"/>
        <v>339.15</v>
      </c>
      <c r="Q7" s="14">
        <f t="shared" si="6"/>
        <v>277.5</v>
      </c>
      <c r="R7" s="14">
        <f t="shared" si="7"/>
        <v>349.98</v>
      </c>
      <c r="S7" s="14">
        <f t="shared" si="8"/>
        <v>389.98</v>
      </c>
      <c r="T7" s="14">
        <f t="shared" si="9"/>
        <v>0</v>
      </c>
      <c r="U7" s="14">
        <f t="shared" si="9"/>
        <v>0</v>
      </c>
      <c r="V7" s="14">
        <f t="shared" si="9"/>
        <v>0</v>
      </c>
      <c r="W7" s="14">
        <f>J7*K7</f>
        <v>0</v>
      </c>
    </row>
    <row r="8" spans="1:23" s="4" customFormat="1" ht="30.75" customHeight="1">
      <c r="A8" s="7">
        <v>6</v>
      </c>
      <c r="B8" s="13" t="s">
        <v>25</v>
      </c>
      <c r="C8" s="9" t="s">
        <v>27</v>
      </c>
      <c r="D8" s="10">
        <v>2</v>
      </c>
      <c r="E8" s="12">
        <v>359.98</v>
      </c>
      <c r="F8" s="11">
        <v>239.98</v>
      </c>
      <c r="G8" s="12">
        <v>225.98</v>
      </c>
      <c r="H8" s="5"/>
      <c r="I8" s="5"/>
      <c r="J8" s="5"/>
      <c r="K8" s="5">
        <f t="shared" si="0"/>
        <v>275.31</v>
      </c>
      <c r="L8" s="4">
        <f t="shared" si="1"/>
        <v>3</v>
      </c>
      <c r="M8" s="14">
        <f t="shared" si="2"/>
        <v>73.656862092634171</v>
      </c>
      <c r="N8" s="14">
        <f t="shared" si="3"/>
        <v>26.754154259792294</v>
      </c>
      <c r="O8" s="15" t="str">
        <f t="shared" si="4"/>
        <v>ОДНОРОДНЫЕ</v>
      </c>
      <c r="P8" s="5">
        <f t="shared" si="5"/>
        <v>275.31</v>
      </c>
      <c r="Q8" s="14">
        <f t="shared" si="6"/>
        <v>359.98</v>
      </c>
      <c r="R8" s="14">
        <f t="shared" si="7"/>
        <v>239.98</v>
      </c>
      <c r="S8" s="14">
        <f t="shared" si="8"/>
        <v>225.98</v>
      </c>
      <c r="T8" s="14"/>
      <c r="U8" s="14"/>
      <c r="V8" s="14"/>
      <c r="W8" s="14"/>
    </row>
    <row r="9" spans="1:23" s="4" customFormat="1" ht="30.75" customHeight="1">
      <c r="A9" s="7">
        <v>7</v>
      </c>
      <c r="B9" s="13" t="s">
        <v>28</v>
      </c>
      <c r="C9" s="9" t="s">
        <v>14</v>
      </c>
      <c r="D9" s="10">
        <v>12</v>
      </c>
      <c r="E9" s="12">
        <v>563.88</v>
      </c>
      <c r="F9" s="11">
        <v>539.88</v>
      </c>
      <c r="G9" s="12">
        <v>647.88</v>
      </c>
      <c r="H9" s="5"/>
      <c r="I9" s="5"/>
      <c r="J9" s="5"/>
      <c r="K9" s="5">
        <f t="shared" si="0"/>
        <v>583.88</v>
      </c>
      <c r="L9" s="4">
        <f t="shared" si="1"/>
        <v>3</v>
      </c>
      <c r="M9" s="14">
        <f t="shared" si="2"/>
        <v>56.709787515031302</v>
      </c>
      <c r="N9" s="14">
        <f t="shared" si="3"/>
        <v>9.7125757886948172</v>
      </c>
      <c r="O9" s="15" t="str">
        <f t="shared" si="4"/>
        <v>ОДНОРОДНЫЕ</v>
      </c>
      <c r="P9" s="5">
        <f t="shared" si="5"/>
        <v>583.88</v>
      </c>
      <c r="Q9" s="14">
        <f t="shared" si="6"/>
        <v>563.88</v>
      </c>
      <c r="R9" s="14">
        <f t="shared" si="7"/>
        <v>539.88</v>
      </c>
      <c r="S9" s="14">
        <f t="shared" si="8"/>
        <v>647.88</v>
      </c>
      <c r="T9" s="14"/>
      <c r="U9" s="14"/>
      <c r="V9" s="14"/>
      <c r="W9" s="14"/>
    </row>
    <row r="10" spans="1:23" s="4" customFormat="1" ht="30.75" customHeight="1">
      <c r="A10" s="7">
        <v>8</v>
      </c>
      <c r="B10" s="13" t="s">
        <v>15</v>
      </c>
      <c r="C10" s="9" t="s">
        <v>14</v>
      </c>
      <c r="D10" s="10">
        <v>12</v>
      </c>
      <c r="E10" s="12">
        <v>563.88</v>
      </c>
      <c r="F10" s="11">
        <v>539.88</v>
      </c>
      <c r="G10" s="12">
        <v>647.88</v>
      </c>
      <c r="H10" s="5"/>
      <c r="I10" s="5"/>
      <c r="J10" s="5"/>
      <c r="K10" s="5">
        <f t="shared" si="0"/>
        <v>583.88</v>
      </c>
      <c r="L10" s="4">
        <f t="shared" si="1"/>
        <v>3</v>
      </c>
      <c r="M10" s="14">
        <f t="shared" si="2"/>
        <v>56.709787515031302</v>
      </c>
      <c r="N10" s="14">
        <f t="shared" si="3"/>
        <v>9.7125757886948172</v>
      </c>
      <c r="O10" s="15" t="str">
        <f t="shared" si="4"/>
        <v>ОДНОРОДНЫЕ</v>
      </c>
      <c r="P10" s="5">
        <f t="shared" si="5"/>
        <v>583.88</v>
      </c>
      <c r="Q10" s="14">
        <f t="shared" si="6"/>
        <v>563.88</v>
      </c>
      <c r="R10" s="14">
        <f t="shared" si="7"/>
        <v>539.88</v>
      </c>
      <c r="S10" s="14">
        <f t="shared" si="8"/>
        <v>647.88</v>
      </c>
      <c r="T10" s="14"/>
      <c r="U10" s="14"/>
      <c r="V10" s="14"/>
      <c r="W10" s="14"/>
    </row>
    <row r="11" spans="1:23" s="4" customFormat="1" ht="30.75" customHeight="1">
      <c r="A11" s="7">
        <v>9</v>
      </c>
      <c r="B11" s="16" t="s">
        <v>17</v>
      </c>
      <c r="C11" s="9" t="s">
        <v>14</v>
      </c>
      <c r="D11" s="10">
        <v>2</v>
      </c>
      <c r="E11" s="12">
        <v>215.98</v>
      </c>
      <c r="F11" s="11">
        <v>179.98</v>
      </c>
      <c r="G11" s="12">
        <v>245.98</v>
      </c>
      <c r="H11" s="5"/>
      <c r="I11" s="5"/>
      <c r="J11" s="5"/>
      <c r="K11" s="5">
        <f t="shared" si="0"/>
        <v>213.98</v>
      </c>
      <c r="L11" s="4">
        <f t="shared" si="1"/>
        <v>3</v>
      </c>
      <c r="M11" s="14">
        <f t="shared" si="2"/>
        <v>33.045423283716829</v>
      </c>
      <c r="N11" s="14">
        <f t="shared" si="3"/>
        <v>15.443229873687651</v>
      </c>
      <c r="O11" s="15" t="str">
        <f t="shared" si="4"/>
        <v>ОДНОРОДНЫЕ</v>
      </c>
      <c r="P11" s="5">
        <f t="shared" si="5"/>
        <v>213.98</v>
      </c>
      <c r="Q11" s="14">
        <f t="shared" si="6"/>
        <v>215.98</v>
      </c>
      <c r="R11" s="14">
        <f t="shared" si="7"/>
        <v>179.98</v>
      </c>
      <c r="S11" s="14">
        <f t="shared" si="8"/>
        <v>245.98</v>
      </c>
      <c r="T11" s="14"/>
      <c r="U11" s="14"/>
      <c r="V11" s="14"/>
      <c r="W11" s="14"/>
    </row>
    <row r="12" spans="1:23" s="4" customFormat="1" ht="30.75" customHeight="1">
      <c r="A12" s="7">
        <v>10</v>
      </c>
      <c r="B12" s="13" t="s">
        <v>20</v>
      </c>
      <c r="C12" s="9" t="s">
        <v>14</v>
      </c>
      <c r="D12" s="10">
        <v>1</v>
      </c>
      <c r="E12" s="12">
        <v>119.99</v>
      </c>
      <c r="F12" s="11">
        <v>97.99</v>
      </c>
      <c r="G12" s="12">
        <v>93.99</v>
      </c>
      <c r="H12" s="5"/>
      <c r="I12" s="5"/>
      <c r="J12" s="5"/>
      <c r="K12" s="5">
        <f t="shared" si="0"/>
        <v>103.99</v>
      </c>
      <c r="L12" s="4">
        <f t="shared" si="1"/>
        <v>3</v>
      </c>
      <c r="M12" s="14">
        <f t="shared" si="2"/>
        <v>14</v>
      </c>
      <c r="N12" s="14">
        <f t="shared" si="3"/>
        <v>13.462832964708147</v>
      </c>
      <c r="O12" s="15" t="str">
        <f t="shared" si="4"/>
        <v>ОДНОРОДНЫЕ</v>
      </c>
      <c r="P12" s="5">
        <f t="shared" si="5"/>
        <v>103.99</v>
      </c>
      <c r="Q12" s="14">
        <f t="shared" si="6"/>
        <v>119.99</v>
      </c>
      <c r="R12" s="14">
        <f t="shared" si="7"/>
        <v>97.99</v>
      </c>
      <c r="S12" s="14">
        <f t="shared" si="8"/>
        <v>93.99</v>
      </c>
      <c r="T12" s="14"/>
      <c r="U12" s="14"/>
      <c r="V12" s="14"/>
      <c r="W12" s="14"/>
    </row>
    <row r="13" spans="1:23" s="4" customFormat="1" ht="30.75" customHeight="1">
      <c r="A13" s="7">
        <v>11</v>
      </c>
      <c r="B13" s="13" t="s">
        <v>22</v>
      </c>
      <c r="C13" s="9" t="s">
        <v>19</v>
      </c>
      <c r="D13" s="10">
        <v>0.1</v>
      </c>
      <c r="E13" s="12">
        <v>79.989999999999995</v>
      </c>
      <c r="F13" s="11">
        <v>79.989999999999995</v>
      </c>
      <c r="G13" s="12">
        <v>119.98</v>
      </c>
      <c r="H13" s="5"/>
      <c r="I13" s="5"/>
      <c r="J13" s="5"/>
      <c r="K13" s="5">
        <f t="shared" si="0"/>
        <v>93.32</v>
      </c>
      <c r="L13" s="4">
        <f t="shared" si="1"/>
        <v>3</v>
      </c>
      <c r="M13" s="14">
        <f t="shared" si="2"/>
        <v>23.088237264893159</v>
      </c>
      <c r="N13" s="14">
        <f t="shared" si="3"/>
        <v>24.74093148831243</v>
      </c>
      <c r="O13" s="15" t="str">
        <f t="shared" si="4"/>
        <v>ОДНОРОДНЫЕ</v>
      </c>
      <c r="P13" s="5">
        <f t="shared" si="5"/>
        <v>93.32</v>
      </c>
      <c r="Q13" s="14">
        <f t="shared" si="6"/>
        <v>79.989999999999995</v>
      </c>
      <c r="R13" s="14">
        <f t="shared" si="7"/>
        <v>79.989999999999995</v>
      </c>
      <c r="S13" s="14">
        <f t="shared" si="8"/>
        <v>119.98</v>
      </c>
      <c r="T13" s="14">
        <f>H13</f>
        <v>0</v>
      </c>
      <c r="U13" s="14">
        <f>I13</f>
        <v>0</v>
      </c>
      <c r="V13" s="14">
        <f>J13</f>
        <v>0</v>
      </c>
      <c r="W13" s="14">
        <f>K13</f>
        <v>93.32</v>
      </c>
    </row>
    <row r="14" spans="1:23" ht="30.75" customHeight="1">
      <c r="A14" s="7">
        <v>12</v>
      </c>
      <c r="B14" s="13" t="s">
        <v>24</v>
      </c>
      <c r="C14" s="9" t="s">
        <v>19</v>
      </c>
      <c r="D14" s="10">
        <v>0.5</v>
      </c>
      <c r="E14" s="12">
        <v>175</v>
      </c>
      <c r="F14" s="11">
        <v>429.99</v>
      </c>
      <c r="G14" s="12">
        <v>180.76</v>
      </c>
      <c r="H14" s="5"/>
      <c r="I14" s="5"/>
      <c r="J14" s="5"/>
      <c r="K14" s="5">
        <f t="shared" si="0"/>
        <v>261.92</v>
      </c>
      <c r="L14" s="4">
        <f t="shared" si="1"/>
        <v>3</v>
      </c>
      <c r="M14" s="14">
        <f t="shared" si="2"/>
        <v>145.58426574782499</v>
      </c>
      <c r="N14" s="14">
        <f t="shared" si="3"/>
        <v>55.583485700910572</v>
      </c>
      <c r="O14" s="15" t="str">
        <f t="shared" si="4"/>
        <v>НЕОДНОРОДНЫЕ</v>
      </c>
      <c r="P14" s="5">
        <f t="shared" si="5"/>
        <v>261.92</v>
      </c>
      <c r="Q14" s="14">
        <f t="shared" si="6"/>
        <v>175</v>
      </c>
      <c r="R14" s="14">
        <f t="shared" si="7"/>
        <v>429.99</v>
      </c>
      <c r="S14" s="14">
        <f t="shared" si="8"/>
        <v>180.76</v>
      </c>
      <c r="T14" s="17"/>
      <c r="U14" s="17"/>
      <c r="V14" s="17"/>
      <c r="W14" s="17"/>
    </row>
    <row r="15" spans="1:23" ht="30.75" customHeight="1">
      <c r="A15" s="7">
        <v>13</v>
      </c>
      <c r="B15" s="16" t="s">
        <v>26</v>
      </c>
      <c r="C15" s="9" t="s">
        <v>14</v>
      </c>
      <c r="D15" s="10">
        <v>1</v>
      </c>
      <c r="E15" s="12">
        <v>859.99</v>
      </c>
      <c r="F15" s="11">
        <v>769.99</v>
      </c>
      <c r="G15" s="12">
        <v>1205.99</v>
      </c>
      <c r="H15" s="5"/>
      <c r="I15" s="5"/>
      <c r="J15" s="5"/>
      <c r="K15" s="5">
        <f t="shared" si="0"/>
        <v>945.32</v>
      </c>
      <c r="L15" s="4">
        <f t="shared" si="1"/>
        <v>3</v>
      </c>
      <c r="M15" s="14">
        <f t="shared" si="2"/>
        <v>230.18543249591843</v>
      </c>
      <c r="N15" s="14">
        <f t="shared" si="3"/>
        <v>24.35000132187179</v>
      </c>
      <c r="O15" s="15" t="str">
        <f t="shared" si="4"/>
        <v>ОДНОРОДНЫЕ</v>
      </c>
      <c r="P15" s="5">
        <f t="shared" si="5"/>
        <v>945.32</v>
      </c>
      <c r="Q15" s="14">
        <f t="shared" si="6"/>
        <v>859.99</v>
      </c>
      <c r="R15" s="14">
        <f t="shared" si="7"/>
        <v>769.99</v>
      </c>
      <c r="S15" s="14">
        <f t="shared" si="8"/>
        <v>1205.99</v>
      </c>
      <c r="T15" s="17"/>
      <c r="U15" s="17"/>
      <c r="V15" s="17"/>
      <c r="W15" s="17"/>
    </row>
    <row r="16" spans="1:23" ht="30.75" customHeight="1" thickBot="1">
      <c r="A16" s="7">
        <v>14</v>
      </c>
      <c r="B16" s="13" t="s">
        <v>29</v>
      </c>
      <c r="C16" s="9" t="s">
        <v>27</v>
      </c>
      <c r="D16" s="10">
        <v>3</v>
      </c>
      <c r="E16" s="12">
        <v>179.97</v>
      </c>
      <c r="F16" s="11">
        <v>146.97</v>
      </c>
      <c r="G16" s="12">
        <v>269.97000000000003</v>
      </c>
      <c r="H16" s="5"/>
      <c r="I16" s="5"/>
      <c r="J16" s="5"/>
      <c r="K16" s="5">
        <f t="shared" si="0"/>
        <v>198.97</v>
      </c>
      <c r="L16" s="4">
        <f t="shared" si="1"/>
        <v>3</v>
      </c>
      <c r="M16" s="14">
        <f t="shared" si="2"/>
        <v>63.66317616958802</v>
      </c>
      <c r="N16" s="14">
        <f t="shared" si="3"/>
        <v>31.996369387137769</v>
      </c>
      <c r="O16" s="15" t="str">
        <f t="shared" si="4"/>
        <v>ОДНОРОДНЫЕ</v>
      </c>
      <c r="P16" s="5">
        <f t="shared" si="5"/>
        <v>198.97</v>
      </c>
      <c r="Q16" s="14">
        <f t="shared" si="6"/>
        <v>179.97</v>
      </c>
      <c r="R16" s="14">
        <f t="shared" si="7"/>
        <v>146.97</v>
      </c>
      <c r="S16" s="14">
        <f t="shared" si="8"/>
        <v>269.97000000000003</v>
      </c>
      <c r="T16" s="17"/>
      <c r="U16" s="17"/>
      <c r="V16" s="17"/>
      <c r="W16" s="17"/>
    </row>
    <row r="17" spans="1:21" ht="34.5" customHeight="1" thickBot="1">
      <c r="A17" s="7">
        <v>15</v>
      </c>
      <c r="B17" s="13" t="s">
        <v>30</v>
      </c>
      <c r="C17" s="9" t="s">
        <v>19</v>
      </c>
      <c r="D17" s="10">
        <v>0.4</v>
      </c>
      <c r="E17" s="12">
        <v>84</v>
      </c>
      <c r="F17" s="11">
        <v>91.99</v>
      </c>
      <c r="G17" s="12">
        <v>104.5</v>
      </c>
      <c r="H17" s="5"/>
      <c r="I17" s="5"/>
      <c r="J17" s="5"/>
      <c r="K17" s="5">
        <f t="shared" si="0"/>
        <v>93.5</v>
      </c>
      <c r="L17" s="4">
        <f t="shared" si="1"/>
        <v>3</v>
      </c>
      <c r="M17" s="14">
        <f t="shared" si="2"/>
        <v>10.332716648265031</v>
      </c>
      <c r="N17" s="14">
        <f t="shared" si="3"/>
        <v>11.051033848411796</v>
      </c>
      <c r="O17" s="15" t="str">
        <f t="shared" si="4"/>
        <v>ОДНОРОДНЫЕ</v>
      </c>
      <c r="P17" s="5">
        <f t="shared" si="5"/>
        <v>93.5</v>
      </c>
      <c r="Q17" s="14">
        <f t="shared" si="6"/>
        <v>84</v>
      </c>
      <c r="R17" s="14">
        <f t="shared" si="7"/>
        <v>91.99</v>
      </c>
      <c r="S17" s="14">
        <f t="shared" si="8"/>
        <v>104.5</v>
      </c>
    </row>
    <row r="18" spans="1:21">
      <c r="A18" s="18" t="s">
        <v>31</v>
      </c>
      <c r="B18" s="19"/>
      <c r="C18" s="20"/>
      <c r="D18" s="21"/>
      <c r="E18" s="22"/>
      <c r="F18" s="23"/>
      <c r="G18" s="24"/>
      <c r="H18" s="25"/>
      <c r="I18" s="26"/>
      <c r="J18" s="27"/>
      <c r="K18" s="28"/>
      <c r="L18" s="29"/>
      <c r="M18" s="30"/>
      <c r="N18" s="31"/>
      <c r="O18" s="32"/>
      <c r="P18" s="5">
        <f>SUM(P3:P17)</f>
        <v>8449.1799999999985</v>
      </c>
      <c r="Q18" s="5">
        <f>SUM(Q3:Q17)</f>
        <v>8389.4499999999989</v>
      </c>
      <c r="R18" s="5">
        <f>SUM(R3:R17)</f>
        <v>7975.9299999999994</v>
      </c>
      <c r="S18" s="5">
        <f>SUM(S3:S17)</f>
        <v>8982.1799999999985</v>
      </c>
      <c r="T18" s="5">
        <f>SUM(T5:T13)</f>
        <v>0</v>
      </c>
      <c r="U18" s="5">
        <f>SUM(U5:U13)</f>
        <v>0</v>
      </c>
    </row>
  </sheetData>
  <mergeCells count="10">
    <mergeCell ref="A18:O18"/>
    <mergeCell ref="N1:N2"/>
    <mergeCell ref="O1:O2"/>
    <mergeCell ref="P1:P2"/>
    <mergeCell ref="M1:M2"/>
    <mergeCell ref="A1:A2"/>
    <mergeCell ref="B1:B2"/>
    <mergeCell ref="C1:D1"/>
    <mergeCell ref="K1:K2"/>
    <mergeCell ref="L1:L2"/>
  </mergeCells>
  <conditionalFormatting sqref="O3:O17">
    <cfRule type="expression" dxfId="5" priority="6" stopIfTrue="1">
      <formula>NOT(ISERROR(SEARCH("НЕОДНОРОДНЫЕ", O3)))</formula>
    </cfRule>
  </conditionalFormatting>
  <conditionalFormatting sqref="O3:O17">
    <cfRule type="expression" dxfId="4" priority="5" stopIfTrue="1">
      <formula>NOT(ISERROR(SEARCH("ОДНОРОДНЫЕ", O3)))</formula>
    </cfRule>
  </conditionalFormatting>
  <conditionalFormatting sqref="O3:O17">
    <cfRule type="expression" dxfId="3" priority="4" stopIfTrue="1">
      <formula>NOT(ISERROR(SEARCH("НЕОДНОРОДНЫЕ", O3)))</formula>
    </cfRule>
  </conditionalFormatting>
  <conditionalFormatting sqref="O3:O17">
    <cfRule type="expression" dxfId="2" priority="3" stopIfTrue="1">
      <formula>NOT(ISERROR(SEARCH("НЕОДНОРОДНЫЕ", O3)))</formula>
    </cfRule>
  </conditionalFormatting>
  <conditionalFormatting sqref="O3:O17">
    <cfRule type="expression" dxfId="1" priority="2" stopIfTrue="1">
      <formula>NOT(ISERROR(SEARCH("ОДНОРОДНЫЕ", O3)))</formula>
    </cfRule>
  </conditionalFormatting>
  <conditionalFormatting sqref="O3:O17">
    <cfRule type="expression" dxfId="0" priority="1" stopIfTrue="1">
      <formula>NOT(ISERROR(SEARCH("НЕ", O3)))</formula>
    </cfRule>
  </conditionalFormatting>
  <pageMargins left="0.22013889253139496" right="0.19999998807907104" top="0.74791663885116577" bottom="0.74791663885116577" header="0.51180553436279297" footer="0.51180553436279297"/>
  <pageSetup paperSize="9" scale="68" orientation="landscape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продукты</vt:lpstr>
      <vt:lpstr>продукты!Область_печати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Sharova</cp:lastModifiedBy>
  <cp:lastPrinted>2026-05-25T13:33:56Z</cp:lastPrinted>
  <dcterms:created xsi:type="dcterms:W3CDTF">2026-05-25T10:57:16Z</dcterms:created>
  <dcterms:modified xsi:type="dcterms:W3CDTF">2026-05-26T06:03:09Z</dcterms:modified>
</cp:coreProperties>
</file>