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6" i="1"/>
  <c r="S6" s="1"/>
  <c r="U6" s="1"/>
  <c r="R7"/>
  <c r="S7" s="1"/>
  <c r="U7" s="1"/>
  <c r="R8"/>
  <c r="S8" s="1"/>
  <c r="U8" s="1"/>
  <c r="R9"/>
  <c r="R10"/>
  <c r="S10" s="1"/>
  <c r="U10" s="1"/>
  <c r="R11"/>
  <c r="R5"/>
  <c r="P6"/>
  <c r="P7"/>
  <c r="P8"/>
  <c r="Q8" s="1"/>
  <c r="P9"/>
  <c r="P10"/>
  <c r="P11"/>
  <c r="P5"/>
  <c r="O6"/>
  <c r="O7"/>
  <c r="O8"/>
  <c r="O9"/>
  <c r="O10"/>
  <c r="O11"/>
  <c r="O5"/>
  <c r="I5"/>
  <c r="I6"/>
  <c r="I7"/>
  <c r="I8"/>
  <c r="I9"/>
  <c r="I10"/>
  <c r="I11"/>
  <c r="G6"/>
  <c r="K6"/>
  <c r="G7"/>
  <c r="K7"/>
  <c r="G8"/>
  <c r="K8"/>
  <c r="G9"/>
  <c r="K9"/>
  <c r="G10"/>
  <c r="K10"/>
  <c r="G11"/>
  <c r="K11"/>
  <c r="K5"/>
  <c r="G5"/>
  <c r="Q9" l="1"/>
  <c r="Q11"/>
  <c r="Q7"/>
  <c r="Q10"/>
  <c r="Q6"/>
  <c r="S5"/>
  <c r="U5" s="1"/>
  <c r="S9"/>
  <c r="U9" s="1"/>
  <c r="S11"/>
  <c r="U11" s="1"/>
  <c r="Q5"/>
  <c r="S12" l="1"/>
  <c r="U13"/>
  <c r="T13"/>
</calcChain>
</file>

<file path=xl/sharedStrings.xml><?xml version="1.0" encoding="utf-8"?>
<sst xmlns="http://schemas.openxmlformats.org/spreadsheetml/2006/main" count="51" uniqueCount="38">
  <si>
    <t>№</t>
  </si>
  <si>
    <t>Ед. изм.</t>
  </si>
  <si>
    <t>Однородность совокупности значений выявленных цен, используемых в расчете цена контракта</t>
  </si>
  <si>
    <t xml:space="preserve">Наименование 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</si>
  <si>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</si>
  <si>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</si>
  <si>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</si>
  <si>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</si>
  <si>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</si>
  <si>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</si>
  <si>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</si>
  <si>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Цена, руб./ком. предл., исх. № </t>
  </si>
  <si>
    <t>В результате проведенного расчета Н(М)ЦК с НДС (п.17) составила: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</si>
  <si>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</si>
  <si>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</si>
  <si>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</si>
  <si>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</si>
  <si>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 xml:space="preserve">Н(М)ЦК с НДС </t>
  </si>
  <si>
    <t>уп</t>
  </si>
  <si>
    <t>МНН</t>
  </si>
  <si>
    <t>Определение НМЦК произведено Заказчиком в соответствии с  Приказом Минздрава России от 19.12.2019г.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</t>
  </si>
  <si>
    <t>Обоснование начальной (максимальной) цены договора:</t>
  </si>
  <si>
    <t>Сумма цен за единицу товара</t>
  </si>
  <si>
    <t>Хлорпротиксен таблетки покрытые пленочной оболочкой 15 мг, 30 шт., упаковки ячейковые контурные (1), пачки картонные</t>
  </si>
  <si>
    <t>Хлорпротиксен таблетки, покрытые пленочной оболочкой 50 мг, 30 шт, упаковки контурные ячейковые (1), пачки картонные</t>
  </si>
  <si>
    <t>Тералиджен® таблетки, покрытые пленочной оболочкой 5 мг 25 шт., упаковки ячейковые контурные (2), пачки картонные</t>
  </si>
  <si>
    <t>Таниксен солофарм; таблетки, покрытые пленочной оболочкой 100 мг 10 шт., упаковки ячейковые контурные (3), пачки картонные</t>
  </si>
  <si>
    <t>Таниксен солофарм таблетки, покрытые пленочной оболочкой 50 мг 10 шт., упаковки ячейковые контурные (2), пачки картонные</t>
  </si>
  <si>
    <t>Арипипразол; таблетки 10 мг 30 шт., упаковки ячейковые контурные (1), пачки картонные</t>
  </si>
  <si>
    <t>Арипипразол; таблетки 15 мг 30 шт., упаковки ячейковые контурные (1), пачки картонные</t>
  </si>
  <si>
    <t>Хлорпротиксен</t>
  </si>
  <si>
    <t>Алимемазин</t>
  </si>
  <si>
    <t>Флувоксамин</t>
  </si>
  <si>
    <t>Арипипразол</t>
  </si>
  <si>
    <t>Исх. №90 от 19.06.2026 года</t>
  </si>
  <si>
    <t>Исх. №ФМ_134/27 от 19.06.2026 года</t>
  </si>
  <si>
    <t xml:space="preserve">Исх. №178 от 19.06.2026 года, </t>
  </si>
  <si>
    <t>Источниками информации для формирования начальной (максимальной) цены контракта являлись ответы на запрос цен №0372100038226000147 от 18.06.2026 года, размещенный на ЕИС.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</si>
</sst>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0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58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vertical="top"/>
    </xf>
    <xf numFmtId="164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" fontId="6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164" fontId="6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3" fontId="6" fillId="0" borderId="0" xfId="0" applyNumberFormat="1" applyFont="1" applyFill="1" applyAlignment="1">
      <alignment horizontal="center" vertical="top"/>
    </xf>
    <xf numFmtId="4" fontId="6" fillId="0" borderId="1" xfId="0" applyNumberFormat="1" applyFont="1" applyFill="1" applyBorder="1" applyAlignment="1">
      <alignment vertical="top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4" fontId="6" fillId="0" borderId="5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2" fontId="6" fillId="0" borderId="5" xfId="0" applyNumberFormat="1" applyFont="1" applyFill="1" applyBorder="1" applyAlignment="1">
      <alignment horizontal="center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7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3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6"/>
  <sheetViews>
    <sheetView tabSelected="1" topLeftCell="A10" workbookViewId="0">
      <selection activeCell="E9" sqref="E9"/>
    </sheetView>
  </sheetViews>
  <sheetFormatPr defaultRowHeight="15"/>
  <cols>
    <col min="1" max="1" width="4.28515625" style="2" customWidth="1"/>
    <col min="2" max="2" width="28.28515625" style="11" customWidth="1"/>
    <col min="3" max="3" width="19.85546875" style="11" customWidth="1"/>
    <col min="4" max="4" width="12.42578125" style="11" customWidth="1"/>
    <col min="5" max="5" width="10.28515625" style="2" customWidth="1"/>
    <col min="6" max="6" width="10.85546875" style="12" customWidth="1"/>
    <col min="7" max="7" width="15.140625" style="15" customWidth="1"/>
    <col min="8" max="8" width="14" style="15" customWidth="1"/>
    <col min="9" max="9" width="15.140625" style="15" customWidth="1"/>
    <col min="10" max="10" width="11.5703125" style="6" customWidth="1"/>
    <col min="11" max="11" width="15.42578125" style="6" customWidth="1"/>
    <col min="12" max="12" width="9.140625" style="6" hidden="1" customWidth="1"/>
    <col min="13" max="13" width="6.5703125" style="6" hidden="1" customWidth="1"/>
    <col min="14" max="14" width="8.85546875" style="6" hidden="1" customWidth="1"/>
    <col min="15" max="15" width="13.7109375" style="7" customWidth="1"/>
    <col min="16" max="16" width="11.7109375" style="8" customWidth="1"/>
    <col min="17" max="17" width="11" style="8" customWidth="1"/>
    <col min="18" max="18" width="12.85546875" style="2" customWidth="1"/>
    <col min="19" max="19" width="15" style="9" customWidth="1"/>
    <col min="20" max="20" width="15" style="2" hidden="1" customWidth="1"/>
    <col min="21" max="21" width="13.28515625" style="10" customWidth="1"/>
    <col min="22" max="16384" width="9.140625" style="1"/>
  </cols>
  <sheetData>
    <row r="1" spans="1:21" s="16" customFormat="1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5" customHeight="1">
      <c r="A2" s="33" t="s">
        <v>0</v>
      </c>
      <c r="B2" s="44" t="s">
        <v>3</v>
      </c>
      <c r="C2" s="33" t="s">
        <v>19</v>
      </c>
      <c r="D2" s="47" t="s">
        <v>13</v>
      </c>
      <c r="E2" s="33" t="s">
        <v>1</v>
      </c>
      <c r="F2" s="44" t="s">
        <v>11</v>
      </c>
      <c r="G2" s="53"/>
      <c r="H2" s="53"/>
      <c r="I2" s="53"/>
      <c r="J2" s="53"/>
      <c r="K2" s="53"/>
      <c r="L2" s="53"/>
      <c r="M2" s="53"/>
      <c r="N2" s="53"/>
      <c r="O2" s="33" t="s">
        <v>2</v>
      </c>
      <c r="P2" s="33"/>
      <c r="Q2" s="33"/>
      <c r="R2" s="33" t="s">
        <v>16</v>
      </c>
      <c r="S2" s="33"/>
      <c r="T2" s="33"/>
      <c r="U2" s="33"/>
    </row>
    <row r="3" spans="1:21" ht="33" customHeight="1">
      <c r="A3" s="33"/>
      <c r="B3" s="44"/>
      <c r="C3" s="33"/>
      <c r="D3" s="48"/>
      <c r="E3" s="33"/>
      <c r="F3" s="35" t="s">
        <v>34</v>
      </c>
      <c r="G3" s="36"/>
      <c r="H3" s="35" t="s">
        <v>35</v>
      </c>
      <c r="I3" s="36"/>
      <c r="J3" s="35" t="s">
        <v>36</v>
      </c>
      <c r="K3" s="36"/>
      <c r="L3" s="37"/>
      <c r="M3" s="37"/>
      <c r="N3" s="37"/>
      <c r="O3" s="34" t="s">
        <v>6</v>
      </c>
      <c r="P3" s="33" t="s">
        <v>4</v>
      </c>
      <c r="Q3" s="33" t="s">
        <v>5</v>
      </c>
      <c r="R3" s="33" t="s">
        <v>7</v>
      </c>
      <c r="S3" s="33" t="s">
        <v>8</v>
      </c>
      <c r="T3" s="33" t="s">
        <v>9</v>
      </c>
      <c r="U3" s="38" t="s">
        <v>17</v>
      </c>
    </row>
    <row r="4" spans="1:21">
      <c r="A4" s="33"/>
      <c r="B4" s="45"/>
      <c r="C4" s="34"/>
      <c r="D4" s="48"/>
      <c r="E4" s="34"/>
      <c r="F4" s="20" t="s">
        <v>15</v>
      </c>
      <c r="G4" s="21" t="s">
        <v>14</v>
      </c>
      <c r="H4" s="20" t="s">
        <v>15</v>
      </c>
      <c r="I4" s="22" t="s">
        <v>14</v>
      </c>
      <c r="J4" s="20" t="s">
        <v>15</v>
      </c>
      <c r="K4" s="22" t="s">
        <v>14</v>
      </c>
      <c r="L4" s="20"/>
      <c r="M4" s="20"/>
      <c r="N4" s="18"/>
      <c r="O4" s="46"/>
      <c r="P4" s="34"/>
      <c r="Q4" s="34"/>
      <c r="R4" s="34"/>
      <c r="S4" s="34"/>
      <c r="T4" s="34"/>
      <c r="U4" s="39"/>
    </row>
    <row r="5" spans="1:21" ht="102" customHeight="1">
      <c r="A5" s="5">
        <v>1</v>
      </c>
      <c r="B5" s="55" t="s">
        <v>23</v>
      </c>
      <c r="C5" s="57" t="s">
        <v>30</v>
      </c>
      <c r="D5" s="56">
        <v>95</v>
      </c>
      <c r="E5" s="25" t="s">
        <v>18</v>
      </c>
      <c r="F5" s="24">
        <v>447</v>
      </c>
      <c r="G5" s="14">
        <f t="shared" ref="G5" si="0">F5*D5</f>
        <v>42465</v>
      </c>
      <c r="H5" s="14">
        <v>450.6</v>
      </c>
      <c r="I5" s="14">
        <f t="shared" ref="I5:I11" si="1">D5*H5</f>
        <v>42807</v>
      </c>
      <c r="J5" s="14">
        <v>453.6</v>
      </c>
      <c r="K5" s="14">
        <f t="shared" ref="K5" si="2">J5*D5</f>
        <v>43092</v>
      </c>
      <c r="L5" s="3"/>
      <c r="M5" s="3"/>
      <c r="N5" s="17"/>
      <c r="O5" s="3">
        <f>AVERAGE(F5,H5,J5)</f>
        <v>450.40000000000003</v>
      </c>
      <c r="P5" s="17">
        <f>STDEV(F5,H5,J5)</f>
        <v>3.304542328369195</v>
      </c>
      <c r="Q5" s="4">
        <f t="shared" ref="Q5:Q11" si="3">P5/O5*100</f>
        <v>0.73369057024182838</v>
      </c>
      <c r="R5" s="14">
        <f>MIN(F5,H5,J5)</f>
        <v>447</v>
      </c>
      <c r="S5" s="14">
        <f>R5</f>
        <v>447</v>
      </c>
      <c r="T5" s="14"/>
      <c r="U5" s="14">
        <f t="shared" ref="U5:U11" si="4">S5*D5</f>
        <v>42465</v>
      </c>
    </row>
    <row r="6" spans="1:21" ht="95.25" customHeight="1">
      <c r="A6" s="26">
        <v>2</v>
      </c>
      <c r="B6" s="55" t="s">
        <v>24</v>
      </c>
      <c r="C6" s="57" t="s">
        <v>30</v>
      </c>
      <c r="D6" s="56">
        <v>70</v>
      </c>
      <c r="E6" s="25" t="s">
        <v>18</v>
      </c>
      <c r="F6" s="24">
        <v>660</v>
      </c>
      <c r="G6" s="14">
        <f t="shared" ref="G6:G11" si="5">F6*D6</f>
        <v>46200</v>
      </c>
      <c r="H6" s="14">
        <v>670.5</v>
      </c>
      <c r="I6" s="14">
        <f t="shared" si="1"/>
        <v>46935</v>
      </c>
      <c r="J6" s="14">
        <v>673.8</v>
      </c>
      <c r="K6" s="14">
        <f t="shared" ref="K6:K11" si="6">J6*D6</f>
        <v>47166</v>
      </c>
      <c r="L6" s="28"/>
      <c r="M6" s="28"/>
      <c r="N6" s="27"/>
      <c r="O6" s="28">
        <f t="shared" ref="O6:O11" si="7">AVERAGE(F6,H6,J6)</f>
        <v>668.1</v>
      </c>
      <c r="P6" s="31">
        <f t="shared" ref="P6:P11" si="8">STDEV(F6,H6,J6)</f>
        <v>7.2062472896821426</v>
      </c>
      <c r="Q6" s="4">
        <f t="shared" si="3"/>
        <v>1.0786180646134025</v>
      </c>
      <c r="R6" s="14">
        <f t="shared" ref="R6:R11" si="9">MIN(F6,H6,J6)</f>
        <v>660</v>
      </c>
      <c r="S6" s="14">
        <f t="shared" ref="S6:S11" si="10">R6</f>
        <v>660</v>
      </c>
      <c r="T6" s="14"/>
      <c r="U6" s="14">
        <f t="shared" si="4"/>
        <v>46200</v>
      </c>
    </row>
    <row r="7" spans="1:21" ht="93.75" customHeight="1">
      <c r="A7" s="29">
        <v>3</v>
      </c>
      <c r="B7" s="55" t="s">
        <v>25</v>
      </c>
      <c r="C7" s="57" t="s">
        <v>31</v>
      </c>
      <c r="D7" s="56">
        <v>50</v>
      </c>
      <c r="E7" s="25" t="s">
        <v>18</v>
      </c>
      <c r="F7" s="24">
        <v>1520</v>
      </c>
      <c r="G7" s="14">
        <f t="shared" si="5"/>
        <v>76000</v>
      </c>
      <c r="H7" s="14">
        <v>1550</v>
      </c>
      <c r="I7" s="14">
        <f t="shared" si="1"/>
        <v>77500</v>
      </c>
      <c r="J7" s="14">
        <v>1577.5</v>
      </c>
      <c r="K7" s="14">
        <f t="shared" si="6"/>
        <v>78875</v>
      </c>
      <c r="L7" s="28"/>
      <c r="M7" s="28"/>
      <c r="N7" s="27"/>
      <c r="O7" s="28">
        <f t="shared" si="7"/>
        <v>1549.1666666666667</v>
      </c>
      <c r="P7" s="31">
        <f t="shared" si="8"/>
        <v>28.759056544565027</v>
      </c>
      <c r="Q7" s="4">
        <f t="shared" si="3"/>
        <v>1.8564210787239392</v>
      </c>
      <c r="R7" s="14">
        <f t="shared" si="9"/>
        <v>1520</v>
      </c>
      <c r="S7" s="14">
        <f t="shared" si="10"/>
        <v>1520</v>
      </c>
      <c r="T7" s="14"/>
      <c r="U7" s="14">
        <f t="shared" si="4"/>
        <v>76000</v>
      </c>
    </row>
    <row r="8" spans="1:21" ht="92.25" customHeight="1">
      <c r="A8" s="29">
        <v>4</v>
      </c>
      <c r="B8" s="55" t="s">
        <v>26</v>
      </c>
      <c r="C8" s="57" t="s">
        <v>32</v>
      </c>
      <c r="D8" s="56">
        <v>50</v>
      </c>
      <c r="E8" s="25" t="s">
        <v>18</v>
      </c>
      <c r="F8" s="24">
        <v>1200</v>
      </c>
      <c r="G8" s="14">
        <f t="shared" si="5"/>
        <v>60000</v>
      </c>
      <c r="H8" s="14">
        <v>1263</v>
      </c>
      <c r="I8" s="14">
        <f t="shared" si="1"/>
        <v>63150</v>
      </c>
      <c r="J8" s="14">
        <v>1267.5</v>
      </c>
      <c r="K8" s="14">
        <f t="shared" si="6"/>
        <v>63375</v>
      </c>
      <c r="L8" s="28"/>
      <c r="M8" s="28"/>
      <c r="N8" s="27"/>
      <c r="O8" s="28">
        <f t="shared" si="7"/>
        <v>1243.5</v>
      </c>
      <c r="P8" s="31">
        <f t="shared" si="8"/>
        <v>37.739236876227373</v>
      </c>
      <c r="Q8" s="4">
        <f t="shared" si="3"/>
        <v>3.0349205368900178</v>
      </c>
      <c r="R8" s="14">
        <f t="shared" si="9"/>
        <v>1200</v>
      </c>
      <c r="S8" s="14">
        <f t="shared" si="10"/>
        <v>1200</v>
      </c>
      <c r="T8" s="14"/>
      <c r="U8" s="14">
        <f t="shared" si="4"/>
        <v>60000</v>
      </c>
    </row>
    <row r="9" spans="1:21" ht="96.75" customHeight="1">
      <c r="A9" s="29">
        <v>5</v>
      </c>
      <c r="B9" s="55" t="s">
        <v>27</v>
      </c>
      <c r="C9" s="57" t="s">
        <v>32</v>
      </c>
      <c r="D9" s="56">
        <v>90</v>
      </c>
      <c r="E9" s="25" t="s">
        <v>18</v>
      </c>
      <c r="F9" s="24">
        <v>660</v>
      </c>
      <c r="G9" s="14">
        <f t="shared" si="5"/>
        <v>59400</v>
      </c>
      <c r="H9" s="14">
        <v>720</v>
      </c>
      <c r="I9" s="14">
        <f t="shared" si="1"/>
        <v>64800</v>
      </c>
      <c r="J9" s="14">
        <v>693</v>
      </c>
      <c r="K9" s="14">
        <f t="shared" si="6"/>
        <v>62370</v>
      </c>
      <c r="L9" s="28"/>
      <c r="M9" s="28"/>
      <c r="N9" s="27"/>
      <c r="O9" s="28">
        <f t="shared" si="7"/>
        <v>691</v>
      </c>
      <c r="P9" s="31">
        <f t="shared" si="8"/>
        <v>30.04995840263344</v>
      </c>
      <c r="Q9" s="4">
        <f t="shared" si="3"/>
        <v>4.3487638788181533</v>
      </c>
      <c r="R9" s="14">
        <f t="shared" si="9"/>
        <v>660</v>
      </c>
      <c r="S9" s="14">
        <f t="shared" si="10"/>
        <v>660</v>
      </c>
      <c r="T9" s="14"/>
      <c r="U9" s="14">
        <f t="shared" si="4"/>
        <v>59400</v>
      </c>
    </row>
    <row r="10" spans="1:21" ht="66" customHeight="1">
      <c r="A10" s="29">
        <v>6</v>
      </c>
      <c r="B10" s="55" t="s">
        <v>28</v>
      </c>
      <c r="C10" s="57" t="s">
        <v>33</v>
      </c>
      <c r="D10" s="56">
        <v>15</v>
      </c>
      <c r="E10" s="25" t="s">
        <v>18</v>
      </c>
      <c r="F10" s="24">
        <v>3300</v>
      </c>
      <c r="G10" s="14">
        <f t="shared" si="5"/>
        <v>49500</v>
      </c>
      <c r="H10" s="14">
        <v>3450</v>
      </c>
      <c r="I10" s="14">
        <f t="shared" si="1"/>
        <v>51750</v>
      </c>
      <c r="J10" s="14">
        <v>3400.5</v>
      </c>
      <c r="K10" s="14">
        <f t="shared" si="6"/>
        <v>51007.5</v>
      </c>
      <c r="L10" s="28"/>
      <c r="M10" s="28"/>
      <c r="N10" s="27"/>
      <c r="O10" s="28">
        <f t="shared" si="7"/>
        <v>3383.5</v>
      </c>
      <c r="P10" s="31">
        <f t="shared" si="8"/>
        <v>76.431341738844282</v>
      </c>
      <c r="Q10" s="4">
        <f t="shared" si="3"/>
        <v>2.2589431576428041</v>
      </c>
      <c r="R10" s="14">
        <f t="shared" si="9"/>
        <v>3300</v>
      </c>
      <c r="S10" s="14">
        <f t="shared" si="10"/>
        <v>3300</v>
      </c>
      <c r="T10" s="14"/>
      <c r="U10" s="14">
        <f t="shared" si="4"/>
        <v>49500</v>
      </c>
    </row>
    <row r="11" spans="1:21" ht="63.75" customHeight="1">
      <c r="A11" s="29">
        <v>7</v>
      </c>
      <c r="B11" s="55" t="s">
        <v>29</v>
      </c>
      <c r="C11" s="57" t="s">
        <v>33</v>
      </c>
      <c r="D11" s="56">
        <v>15</v>
      </c>
      <c r="E11" s="25" t="s">
        <v>18</v>
      </c>
      <c r="F11" s="24">
        <v>4065</v>
      </c>
      <c r="G11" s="14">
        <f t="shared" si="5"/>
        <v>60975</v>
      </c>
      <c r="H11" s="15">
        <v>4233.6000000000004</v>
      </c>
      <c r="I11" s="14">
        <f t="shared" si="1"/>
        <v>63504.000000000007</v>
      </c>
      <c r="J11" s="14">
        <v>4179</v>
      </c>
      <c r="K11" s="14">
        <f t="shared" si="6"/>
        <v>62685</v>
      </c>
      <c r="L11" s="28"/>
      <c r="M11" s="28"/>
      <c r="N11" s="27"/>
      <c r="O11" s="28">
        <f t="shared" si="7"/>
        <v>4159.2</v>
      </c>
      <c r="P11" s="31">
        <f t="shared" si="8"/>
        <v>86.026275055935983</v>
      </c>
      <c r="Q11" s="4">
        <f t="shared" si="3"/>
        <v>2.0683370613564143</v>
      </c>
      <c r="R11" s="14">
        <f t="shared" si="9"/>
        <v>4065</v>
      </c>
      <c r="S11" s="14">
        <f t="shared" si="10"/>
        <v>4065</v>
      </c>
      <c r="T11" s="14"/>
      <c r="U11" s="14">
        <f t="shared" si="4"/>
        <v>60975</v>
      </c>
    </row>
    <row r="12" spans="1:21">
      <c r="A12" s="40" t="s">
        <v>22</v>
      </c>
      <c r="B12" s="54"/>
      <c r="C12" s="54"/>
      <c r="D12" s="54"/>
      <c r="E12" s="54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23">
        <f>SUM(S5:S11)</f>
        <v>11852</v>
      </c>
      <c r="T12" s="30"/>
      <c r="U12" s="30"/>
    </row>
    <row r="13" spans="1:21">
      <c r="A13" s="43" t="s">
        <v>12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13" t="e">
        <f>SUM(#REF!)</f>
        <v>#REF!</v>
      </c>
      <c r="U13" s="19">
        <f>SUM(U5:U11)</f>
        <v>394540</v>
      </c>
    </row>
    <row r="14" spans="1:21">
      <c r="A14" s="49" t="s">
        <v>20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>
      <c r="A15" s="50" t="s">
        <v>10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</row>
    <row r="16" spans="1:21">
      <c r="A16" s="43" t="s">
        <v>37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</sheetData>
  <sheetProtection selectLockedCells="1" selectUnlockedCells="1"/>
  <mergeCells count="25">
    <mergeCell ref="A12:R12"/>
    <mergeCell ref="A16:U16"/>
    <mergeCell ref="B2:B4"/>
    <mergeCell ref="O2:Q2"/>
    <mergeCell ref="Q3:Q4"/>
    <mergeCell ref="R3:R4"/>
    <mergeCell ref="O3:O4"/>
    <mergeCell ref="J3:K3"/>
    <mergeCell ref="D2:D4"/>
    <mergeCell ref="A14:U14"/>
    <mergeCell ref="A15:U15"/>
    <mergeCell ref="A13:S13"/>
    <mergeCell ref="C2:C4"/>
    <mergeCell ref="F2:N2"/>
    <mergeCell ref="A1:U1"/>
    <mergeCell ref="E2:E4"/>
    <mergeCell ref="F3:G3"/>
    <mergeCell ref="T3:T4"/>
    <mergeCell ref="S3:S4"/>
    <mergeCell ref="P3:P4"/>
    <mergeCell ref="L3:N3"/>
    <mergeCell ref="U3:U4"/>
    <mergeCell ref="R2:U2"/>
    <mergeCell ref="A2:A4"/>
    <mergeCell ref="H3:I3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2026-03-04T06:06:45Z</cp:lastPrinted>
  <dcterms:created xsi:type="dcterms:W3CDTF">2014-01-29T10:37:40Z</dcterms:created>
  <dcterms:modified xsi:type="dcterms:W3CDTF">2026-06-23T06:21:35Z</dcterms:modified>
</cp:coreProperties>
</file>