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625"/>
  </bookViews>
  <sheets>
    <sheet name="Лист1" sheetId="1" r:id="rId1"/>
  </sheets>
  <definedNames>
    <definedName name="focus" localSheetId="0">Лист1!#REF!</definedName>
  </definedNames>
  <calcPr calcId="162913"/>
</workbook>
</file>

<file path=xl/calcChain.xml><?xml version="1.0" encoding="utf-8"?>
<calcChain xmlns="http://schemas.openxmlformats.org/spreadsheetml/2006/main">
  <c r="M13" i="1" l="1"/>
  <c r="N8" i="1" l="1"/>
  <c r="M8" i="1" s="1"/>
  <c r="J8" i="1"/>
  <c r="K8" i="1" s="1"/>
  <c r="L8" i="1" s="1"/>
  <c r="N9" i="1"/>
  <c r="M9" i="1" s="1"/>
  <c r="J9" i="1"/>
  <c r="K9" i="1" s="1"/>
  <c r="L9" i="1" s="1"/>
  <c r="N10" i="1"/>
  <c r="M10" i="1" s="1"/>
  <c r="J10" i="1"/>
  <c r="K10" i="1" s="1"/>
  <c r="L10" i="1" s="1"/>
  <c r="N11" i="1"/>
  <c r="M11" i="1" s="1"/>
  <c r="J11" i="1"/>
  <c r="K11" i="1" s="1"/>
  <c r="L11" i="1" s="1"/>
  <c r="N12" i="1" l="1"/>
  <c r="M12" i="1" s="1"/>
  <c r="J12" i="1" l="1"/>
  <c r="K12" i="1" s="1"/>
  <c r="L12" i="1" s="1"/>
</calcChain>
</file>

<file path=xl/sharedStrings.xml><?xml version="1.0" encoding="utf-8"?>
<sst xmlns="http://schemas.openxmlformats.org/spreadsheetml/2006/main" count="35" uniqueCount="31">
  <si>
    <t>Используемый метод определения НМЦК с обоснованием:</t>
  </si>
  <si>
    <t>№</t>
  </si>
  <si>
    <t>Единица измерения</t>
  </si>
  <si>
    <t>Количество</t>
  </si>
  <si>
    <t>Коммерческие предложения (руб./ед.изм.)</t>
  </si>
  <si>
    <t>Однородность совокупности значений выявленных цен, используемых в расчете Н(М)ЦК</t>
  </si>
  <si>
    <t>Н(М)ЦК определяемая методом сопоставимых рыночных цен (анализа рынка)*</t>
  </si>
  <si>
    <r>
      <t>Ценовое предложение исх</t>
    </r>
    <r>
      <rPr>
        <sz val="10"/>
        <color indexed="10"/>
        <rFont val="Times New Roman"/>
        <family val="1"/>
        <charset val="204"/>
      </rPr>
      <t>.</t>
    </r>
    <r>
      <rPr>
        <sz val="10"/>
        <rFont val="Times New Roman"/>
        <family val="1"/>
        <charset val="204"/>
      </rPr>
      <t xml:space="preserve">№  от </t>
    </r>
  </si>
  <si>
    <t xml:space="preserve">Ценовое предложение  исх.№  от </t>
  </si>
  <si>
    <t xml:space="preserve">Средняя арифметическая цена за единицу     &lt;ц&gt; 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</si>
  <si>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</si>
  <si>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</si>
  <si>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>Расчет Н(М)ЦК по формуле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</si>
  <si>
    <t>ИТОГО</t>
  </si>
  <si>
    <t>Наименование  объекта закупки</t>
  </si>
  <si>
    <t>Метод сопоставимых рыночных цен (анализа рынка), данный метод определения НМЦК является приоритетным. В соответствии с приказом МЭР РФ от 2 октября 2013 года N 567 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</t>
  </si>
  <si>
    <t>Минимальная цена за единицу изм. (руб.), том числе НДС/ без НДС.</t>
  </si>
  <si>
    <t>шт</t>
  </si>
  <si>
    <t>Приложение № 1 к описанию объекта закупки</t>
  </si>
  <si>
    <t>Наименование товара</t>
  </si>
  <si>
    <t>Расчет начальной (максимальной) цены Контракта</t>
  </si>
  <si>
    <t>Обоснование начальной (максимальной) цены Контракта на поставку картриджей</t>
  </si>
  <si>
    <t>*Цены из каталога ЕАТ Березка</t>
  </si>
  <si>
    <t xml:space="preserve">Ценовое предложение 2 вх № от 
</t>
  </si>
  <si>
    <t xml:space="preserve">Ценовое предложение 3 вх №  от 
</t>
  </si>
  <si>
    <t xml:space="preserve">Ценовое предложение 1 вх № 634-з от 15.07.26
</t>
  </si>
  <si>
    <t>Картридж лазерный Konica Minolta TN-324M пурпурный оригинальный</t>
  </si>
  <si>
    <t>Картридж лазерный Konica Minolta TN-324C A8DA450 голубой оригинальный</t>
  </si>
  <si>
    <t>Картридж лазерный Konica Minolta TN-324Y A8DA250 жёлтый оригинальный</t>
  </si>
  <si>
    <t>Тонер Konica Minolta TN-324K A8DA150 чёрный оригинальный</t>
  </si>
  <si>
    <t>Тонер-картридж Kyocera TK-330 1T02GA0EU0 для FS-4000DN, оригинальный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</si>
</sst>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р_.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sz val="10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363A47"/>
      <name val="Times New Roman"/>
      <family val="1"/>
      <charset val="204"/>
    </font>
    <font>
      <sz val="8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2" fillId="0" borderId="0" xfId="0" applyFont="1"/>
    <xf numFmtId="0" fontId="2" fillId="0" borderId="0" xfId="0" applyFont="1" applyFill="1"/>
    <xf numFmtId="4" fontId="2" fillId="0" borderId="2" xfId="0" applyNumberFormat="1" applyFont="1" applyBorder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2" fontId="2" fillId="0" borderId="1" xfId="0" applyNumberFormat="1" applyFont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top"/>
    </xf>
    <xf numFmtId="0" fontId="3" fillId="2" borderId="1" xfId="0" applyFont="1" applyFill="1" applyBorder="1" applyAlignment="1">
      <alignment horizontal="center" vertical="justify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 readingOrder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19050</xdr:colOff>
      <xdr:row>6</xdr:row>
      <xdr:rowOff>1981200</xdr:rowOff>
    </xdr:from>
    <xdr:to>
      <xdr:col>12</xdr:col>
      <xdr:colOff>0</xdr:colOff>
      <xdr:row>6</xdr:row>
      <xdr:rowOff>2724150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400925" y="3124200"/>
          <a:ext cx="5905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6</xdr:row>
      <xdr:rowOff>1943100</xdr:rowOff>
    </xdr:from>
    <xdr:to>
      <xdr:col>10</xdr:col>
      <xdr:colOff>409575</xdr:colOff>
      <xdr:row>6</xdr:row>
      <xdr:rowOff>1028700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791325" y="30861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266700</xdr:colOff>
      <xdr:row>6</xdr:row>
      <xdr:rowOff>3286125</xdr:rowOff>
    </xdr:from>
    <xdr:to>
      <xdr:col>12</xdr:col>
      <xdr:colOff>419100</xdr:colOff>
      <xdr:row>6</xdr:row>
      <xdr:rowOff>1028700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258175" y="4429125"/>
          <a:ext cx="1524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19050</xdr:colOff>
      <xdr:row>6</xdr:row>
      <xdr:rowOff>1981200</xdr:rowOff>
    </xdr:from>
    <xdr:to>
      <xdr:col>12</xdr:col>
      <xdr:colOff>0</xdr:colOff>
      <xdr:row>6</xdr:row>
      <xdr:rowOff>2724150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400925" y="3124200"/>
          <a:ext cx="5905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6</xdr:row>
      <xdr:rowOff>1943100</xdr:rowOff>
    </xdr:from>
    <xdr:to>
      <xdr:col>10</xdr:col>
      <xdr:colOff>409575</xdr:colOff>
      <xdr:row>6</xdr:row>
      <xdr:rowOff>1028700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791325" y="30861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266700</xdr:colOff>
      <xdr:row>6</xdr:row>
      <xdr:rowOff>3286125</xdr:rowOff>
    </xdr:from>
    <xdr:to>
      <xdr:col>12</xdr:col>
      <xdr:colOff>419100</xdr:colOff>
      <xdr:row>6</xdr:row>
      <xdr:rowOff>1028700</xdr:rowOff>
    </xdr:to>
    <xdr:pic>
      <xdr:nvPicPr>
        <xdr:cNvPr id="9" name="Picture 6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258175" y="4429125"/>
          <a:ext cx="1524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6"/>
  <sheetViews>
    <sheetView tabSelected="1" workbookViewId="0">
      <selection activeCell="A11" sqref="A11:XFD11"/>
    </sheetView>
  </sheetViews>
  <sheetFormatPr defaultRowHeight="15" x14ac:dyDescent="0.25"/>
  <cols>
    <col min="1" max="1" width="3.140625" style="1" customWidth="1"/>
    <col min="2" max="2" width="29.5703125" style="1" customWidth="1"/>
    <col min="3" max="3" width="9.28515625" style="2" customWidth="1"/>
    <col min="4" max="4" width="10.5703125" style="1" customWidth="1"/>
    <col min="5" max="6" width="21" style="4" customWidth="1"/>
    <col min="7" max="7" width="20.140625" style="4" customWidth="1"/>
    <col min="8" max="8" width="11.28515625" style="1" hidden="1" customWidth="1"/>
    <col min="9" max="9" width="11.7109375" style="1" hidden="1" customWidth="1"/>
    <col min="10" max="10" width="12.140625" style="1" customWidth="1"/>
    <col min="11" max="11" width="14.85546875" style="1" customWidth="1"/>
    <col min="12" max="12" width="17.85546875" style="1" customWidth="1"/>
    <col min="13" max="13" width="17.140625" style="1" customWidth="1"/>
    <col min="14" max="14" width="20.28515625" style="1" customWidth="1"/>
    <col min="24" max="24" width="10.5703125" bestFit="1" customWidth="1"/>
  </cols>
  <sheetData>
    <row r="1" spans="1:15" x14ac:dyDescent="0.25">
      <c r="A1" s="20" t="s">
        <v>18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</row>
    <row r="2" spans="1:15" x14ac:dyDescent="0.25">
      <c r="A2" s="21" t="s">
        <v>21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</row>
    <row r="3" spans="1:15" ht="14.45" customHeight="1" x14ac:dyDescent="0.25">
      <c r="A3" s="22" t="s">
        <v>14</v>
      </c>
      <c r="B3" s="22"/>
      <c r="C3" s="22"/>
      <c r="D3" s="22"/>
      <c r="E3" s="22"/>
      <c r="F3" s="22"/>
      <c r="G3" s="22"/>
      <c r="H3" s="22"/>
      <c r="I3" s="22"/>
      <c r="J3" s="22"/>
      <c r="K3" s="23"/>
      <c r="L3" s="23"/>
      <c r="M3" s="23"/>
      <c r="N3" s="23"/>
    </row>
    <row r="4" spans="1:15" ht="72.75" customHeight="1" x14ac:dyDescent="0.25">
      <c r="A4" s="24" t="s">
        <v>0</v>
      </c>
      <c r="B4" s="24"/>
      <c r="C4" s="24"/>
      <c r="D4" s="24"/>
      <c r="E4" s="24"/>
      <c r="F4" s="24"/>
      <c r="G4" s="24"/>
      <c r="H4" s="24"/>
      <c r="I4" s="24"/>
      <c r="J4" s="24"/>
      <c r="K4" s="25" t="s">
        <v>15</v>
      </c>
      <c r="L4" s="25"/>
      <c r="M4" s="25"/>
      <c r="N4" s="25"/>
    </row>
    <row r="5" spans="1:15" ht="15.6" customHeight="1" x14ac:dyDescent="0.25">
      <c r="A5" s="30" t="s">
        <v>20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</row>
    <row r="6" spans="1:15" ht="62.45" customHeight="1" x14ac:dyDescent="0.25">
      <c r="A6" s="31" t="s">
        <v>1</v>
      </c>
      <c r="B6" s="32" t="s">
        <v>19</v>
      </c>
      <c r="C6" s="33" t="s">
        <v>2</v>
      </c>
      <c r="D6" s="32" t="s">
        <v>3</v>
      </c>
      <c r="E6" s="34" t="s">
        <v>4</v>
      </c>
      <c r="F6" s="34"/>
      <c r="G6" s="34"/>
      <c r="H6" s="34"/>
      <c r="I6" s="34"/>
      <c r="J6" s="35" t="s">
        <v>5</v>
      </c>
      <c r="K6" s="35"/>
      <c r="L6" s="35"/>
      <c r="M6" s="34" t="s">
        <v>6</v>
      </c>
      <c r="N6" s="34"/>
    </row>
    <row r="7" spans="1:15" ht="154.5" customHeight="1" x14ac:dyDescent="0.25">
      <c r="A7" s="31"/>
      <c r="B7" s="32"/>
      <c r="C7" s="33"/>
      <c r="D7" s="32"/>
      <c r="E7" s="3" t="s">
        <v>25</v>
      </c>
      <c r="F7" s="3" t="s">
        <v>23</v>
      </c>
      <c r="G7" s="3" t="s">
        <v>24</v>
      </c>
      <c r="H7" s="6" t="s">
        <v>7</v>
      </c>
      <c r="I7" s="6" t="s">
        <v>8</v>
      </c>
      <c r="J7" s="7" t="s">
        <v>9</v>
      </c>
      <c r="K7" s="6" t="s">
        <v>10</v>
      </c>
      <c r="L7" s="6" t="s">
        <v>11</v>
      </c>
      <c r="M7" s="11" t="s">
        <v>12</v>
      </c>
      <c r="N7" s="7" t="s">
        <v>16</v>
      </c>
    </row>
    <row r="8" spans="1:15" ht="36" customHeight="1" x14ac:dyDescent="0.25">
      <c r="A8" s="16">
        <v>1</v>
      </c>
      <c r="B8" s="10" t="s">
        <v>26</v>
      </c>
      <c r="C8" s="18" t="s">
        <v>17</v>
      </c>
      <c r="D8" s="17">
        <v>1</v>
      </c>
      <c r="E8" s="3">
        <v>9731</v>
      </c>
      <c r="F8" s="3"/>
      <c r="G8" s="3"/>
      <c r="H8" s="17"/>
      <c r="I8" s="17"/>
      <c r="J8" s="19">
        <f t="shared" ref="J8" si="0">AVERAGE(E8:G8)</f>
        <v>9731</v>
      </c>
      <c r="K8" s="19">
        <f t="shared" ref="K8" si="1">SQRT(((SUM((POWER(G8-J8,2)),(POWER(F8-J8,2)),(POWER(E8-J8,2)),)/(COLUMNS(E8:G8)-1))))</f>
        <v>9731</v>
      </c>
      <c r="L8" s="19">
        <f>K8/J8*100</f>
        <v>100</v>
      </c>
      <c r="M8" s="5">
        <f t="shared" ref="M8" si="2">N8*D8</f>
        <v>9731</v>
      </c>
      <c r="N8" s="5">
        <f t="shared" ref="N8" si="3">MIN(E8,F8,G8)</f>
        <v>9731</v>
      </c>
      <c r="O8" s="8"/>
    </row>
    <row r="9" spans="1:15" ht="36" customHeight="1" x14ac:dyDescent="0.25">
      <c r="A9" s="16">
        <v>2</v>
      </c>
      <c r="B9" s="10" t="s">
        <v>27</v>
      </c>
      <c r="C9" s="18" t="s">
        <v>17</v>
      </c>
      <c r="D9" s="17">
        <v>1</v>
      </c>
      <c r="E9" s="3">
        <v>9688</v>
      </c>
      <c r="F9" s="3"/>
      <c r="G9" s="3"/>
      <c r="H9" s="17"/>
      <c r="I9" s="17"/>
      <c r="J9" s="19">
        <f t="shared" ref="J9" si="4">AVERAGE(E9:G9)</f>
        <v>9688</v>
      </c>
      <c r="K9" s="19">
        <f t="shared" ref="K9" si="5">SQRT(((SUM((POWER(G9-J9,2)),(POWER(F9-J9,2)),(POWER(E9-J9,2)),)/(COLUMNS(E9:G9)-1))))</f>
        <v>9688</v>
      </c>
      <c r="L9" s="19">
        <f>K9/J9*100</f>
        <v>100</v>
      </c>
      <c r="M9" s="5">
        <f t="shared" ref="M9" si="6">N9*D9</f>
        <v>9688</v>
      </c>
      <c r="N9" s="5">
        <f t="shared" ref="N9" si="7">MIN(E9,F9,G9)</f>
        <v>9688</v>
      </c>
      <c r="O9" s="8"/>
    </row>
    <row r="10" spans="1:15" ht="36" customHeight="1" x14ac:dyDescent="0.25">
      <c r="A10" s="16">
        <v>3</v>
      </c>
      <c r="B10" s="10" t="s">
        <v>28</v>
      </c>
      <c r="C10" s="18" t="s">
        <v>17</v>
      </c>
      <c r="D10" s="17">
        <v>1</v>
      </c>
      <c r="E10" s="3">
        <v>9836</v>
      </c>
      <c r="F10" s="3"/>
      <c r="G10" s="3"/>
      <c r="H10" s="17"/>
      <c r="I10" s="17"/>
      <c r="J10" s="19">
        <f t="shared" ref="J10" si="8">AVERAGE(E10:G10)</f>
        <v>9836</v>
      </c>
      <c r="K10" s="19">
        <f t="shared" ref="K10" si="9">SQRT(((SUM((POWER(G10-J10,2)),(POWER(F10-J10,2)),(POWER(E10-J10,2)),)/(COLUMNS(E10:G10)-1))))</f>
        <v>9836</v>
      </c>
      <c r="L10" s="19">
        <f>K10/J10*100</f>
        <v>100</v>
      </c>
      <c r="M10" s="5">
        <f t="shared" ref="M10" si="10">N10*D10</f>
        <v>9836</v>
      </c>
      <c r="N10" s="5">
        <f t="shared" ref="N10" si="11">MIN(E10,F10,G10)</f>
        <v>9836</v>
      </c>
      <c r="O10" s="8"/>
    </row>
    <row r="11" spans="1:15" ht="36" customHeight="1" x14ac:dyDescent="0.25">
      <c r="A11" s="16">
        <v>4</v>
      </c>
      <c r="B11" s="10" t="s">
        <v>29</v>
      </c>
      <c r="C11" s="18" t="s">
        <v>17</v>
      </c>
      <c r="D11" s="17">
        <v>2</v>
      </c>
      <c r="E11" s="3">
        <v>4780</v>
      </c>
      <c r="F11" s="3"/>
      <c r="G11" s="3"/>
      <c r="H11" s="17"/>
      <c r="I11" s="17"/>
      <c r="J11" s="19">
        <f t="shared" ref="J11" si="12">AVERAGE(E11:G11)</f>
        <v>4780</v>
      </c>
      <c r="K11" s="19">
        <f t="shared" ref="K11" si="13">SQRT(((SUM((POWER(G11-J11,2)),(POWER(F11-J11,2)),(POWER(E11-J11,2)),)/(COLUMNS(E11:G11)-1))))</f>
        <v>4780</v>
      </c>
      <c r="L11" s="19">
        <f>K11/J11*100</f>
        <v>100</v>
      </c>
      <c r="M11" s="5">
        <f t="shared" ref="M11" si="14">N11*D11</f>
        <v>9560</v>
      </c>
      <c r="N11" s="5">
        <f t="shared" ref="N11" si="15">MIN(E11,F11,G11)</f>
        <v>4780</v>
      </c>
      <c r="O11" s="8"/>
    </row>
    <row r="12" spans="1:15" ht="36" customHeight="1" x14ac:dyDescent="0.25">
      <c r="A12" s="12">
        <v>5</v>
      </c>
      <c r="B12" s="10" t="s">
        <v>30</v>
      </c>
      <c r="C12" s="18" t="s">
        <v>17</v>
      </c>
      <c r="D12" s="13">
        <v>1</v>
      </c>
      <c r="E12" s="3">
        <v>5490</v>
      </c>
      <c r="F12" s="3"/>
      <c r="G12" s="3"/>
      <c r="H12" s="13"/>
      <c r="I12" s="13"/>
      <c r="J12" s="14">
        <f t="shared" ref="J12" si="16">AVERAGE(E12:G12)</f>
        <v>5490</v>
      </c>
      <c r="K12" s="14">
        <f t="shared" ref="K12" si="17">SQRT(((SUM((POWER(G12-J12,2)),(POWER(F12-J12,2)),(POWER(E12-J12,2)),)/(COLUMNS(E12:G12)-1))))</f>
        <v>5490</v>
      </c>
      <c r="L12" s="14">
        <f>K12/J12*100</f>
        <v>100</v>
      </c>
      <c r="M12" s="5">
        <f t="shared" ref="M12" si="18">N12*D12</f>
        <v>5490</v>
      </c>
      <c r="N12" s="5">
        <f t="shared" ref="N12" si="19">MIN(E12,F12,G12)</f>
        <v>5490</v>
      </c>
      <c r="O12" s="8"/>
    </row>
    <row r="13" spans="1:15" x14ac:dyDescent="0.25">
      <c r="A13" s="26" t="s">
        <v>13</v>
      </c>
      <c r="B13" s="27"/>
      <c r="C13" s="28"/>
      <c r="D13" s="28"/>
      <c r="E13" s="28"/>
      <c r="F13" s="28"/>
      <c r="G13" s="28"/>
      <c r="H13" s="28"/>
      <c r="I13" s="28"/>
      <c r="J13" s="28"/>
      <c r="K13" s="28"/>
      <c r="L13" s="29"/>
      <c r="M13" s="15">
        <f>SUM(M8:M12)</f>
        <v>44305</v>
      </c>
      <c r="N13" s="9"/>
      <c r="O13" s="8"/>
    </row>
    <row r="16" spans="1:15" x14ac:dyDescent="0.25">
      <c r="B16" s="1" t="s">
        <v>22</v>
      </c>
    </row>
  </sheetData>
  <mergeCells count="15">
    <mergeCell ref="A13:L13"/>
    <mergeCell ref="A5:N5"/>
    <mergeCell ref="A6:A7"/>
    <mergeCell ref="B6:B7"/>
    <mergeCell ref="C6:C7"/>
    <mergeCell ref="D6:D7"/>
    <mergeCell ref="E6:I6"/>
    <mergeCell ref="J6:L6"/>
    <mergeCell ref="M6:N6"/>
    <mergeCell ref="A1:N1"/>
    <mergeCell ref="A2:N2"/>
    <mergeCell ref="A3:J3"/>
    <mergeCell ref="K3:N3"/>
    <mergeCell ref="A4:J4"/>
    <mergeCell ref="K4:N4"/>
  </mergeCells>
  <pageMargins left="0.7" right="0.7" top="0.75" bottom="0.75" header="0.3" footer="0.3"/>
  <pageSetup paperSize="9" scale="66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2026-07-21T07:05:25Z</dcterms:modified>
</cp:coreProperties>
</file>