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6" i="1"/>
  <c r="S6" s="1"/>
  <c r="U6" s="1"/>
  <c r="R7"/>
  <c r="S7" s="1"/>
  <c r="U7" s="1"/>
  <c r="R5"/>
  <c r="P6"/>
  <c r="P7"/>
  <c r="P5"/>
  <c r="O6"/>
  <c r="O7"/>
  <c r="O5"/>
  <c r="I5"/>
  <c r="I6"/>
  <c r="I7"/>
  <c r="G6"/>
  <c r="K6"/>
  <c r="G7"/>
  <c r="K7"/>
  <c r="K5"/>
  <c r="G5"/>
  <c r="Q7" l="1"/>
  <c r="Q6"/>
  <c r="S5"/>
  <c r="U5" s="1"/>
  <c r="Q5"/>
  <c r="S8" l="1"/>
  <c r="U9"/>
  <c r="T9"/>
</calcChain>
</file>

<file path=xl/sharedStrings.xml><?xml version="1.0" encoding="utf-8"?>
<sst xmlns="http://schemas.openxmlformats.org/spreadsheetml/2006/main" count="39" uniqueCount="33">
  <si>
    <t>№</t>
  </si>
  <si>
    <t>Ед. изм.</t>
  </si>
  <si>
    <t>Однородность совокупности значений выявленных цен, используемых в расчете цена контракта</t>
  </si>
  <si>
    <t xml:space="preserve">Наименование </t>
  </si>
  <si>
    <t>Сред. квадра-тичное отклонение  без НДС</t>
  </si>
  <si>
    <t>Коэфф. вариации цен V (%)  без НДС</t>
  </si>
  <si>
    <t>Средневзвешенное значение цен без НДС, руб. (ЦЕМ - п.12)</t>
  </si>
  <si>
    <t>Начальная цена единицы медицинского изделия (НЦЕ) с НДС</t>
  </si>
  <si>
    <t>Цена за единицу изм. с округлением  до сотых долей после запятой (руб.) с НДС</t>
  </si>
  <si>
    <t>НМЦК с НДС (п.17)</t>
  </si>
  <si>
    <t>В соответствии с п.3.20.1. Методических рекомендаций  НМЦК рассчитана с помощью стандартных функций табличного редактора EXCEL.</t>
  </si>
  <si>
    <t xml:space="preserve">Цена, руб./ком. предл., исх. № </t>
  </si>
  <si>
    <t>В результате проведенного расчета Н(М)ЦК с НДС (п.17) составила:</t>
  </si>
  <si>
    <t>Количество</t>
  </si>
  <si>
    <t>Сумма, руб.</t>
  </si>
  <si>
    <t>Цена, руб.</t>
  </si>
  <si>
    <t>НМЦК, определенная методом сопоставимых рыночных цен (анализа рынка), с НДС с учетом выделенных лимитов</t>
  </si>
  <si>
    <t xml:space="preserve">Н(М)ЦК с НДС </t>
  </si>
  <si>
    <t>уп</t>
  </si>
  <si>
    <t>МНН</t>
  </si>
  <si>
    <t>Определение НМЦК произведено Заказчиком в соответствии с  Приказом Минздрава России от 19.12.2019г. N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применения"</t>
  </si>
  <si>
    <t>Обоснование начальной (максимальной) цены договора:</t>
  </si>
  <si>
    <t>Сумма цен за единицу товара</t>
  </si>
  <si>
    <t>Анальгин амп 50% 2 мл №10</t>
  </si>
  <si>
    <t>Метамизол натрия</t>
  </si>
  <si>
    <t>Гепарин мазь 25г</t>
  </si>
  <si>
    <t xml:space="preserve">ГЕПАРИН НАТРИЯ+БЕНЗОКАИН+БЕНЗИЛНИКОТИНАТ
ГРЛС: ~, БЕНЗИЛНИКОТИНАТ+БЕНЗОКАИН+ГЕПАРИН НАТРИЯ
</t>
  </si>
  <si>
    <t>Цитофлавин р-р в/в 10мл амп №10</t>
  </si>
  <si>
    <t>Инозин+Никотинамид+Рибофлавин+Янтарная кислота</t>
  </si>
  <si>
    <t>Исх. №278 от 16.07.2026 года</t>
  </si>
  <si>
    <t>Исх. №26/905 от 16.07.2026 года</t>
  </si>
  <si>
    <t xml:space="preserve">Исх. №192 от 16.07.2026 года, </t>
  </si>
  <si>
    <t>Источниками информации для формирования начальной (максимальной) цены контракта являлись ответы на запрос цен №0372100038226000165 от 15.07.2026 года, размещенный на ЕИС.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</si>
</sst>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&quot;р.&quot;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59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top"/>
    </xf>
    <xf numFmtId="164" fontId="6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" fontId="6" fillId="0" borderId="0" xfId="0" applyNumberFormat="1" applyFont="1" applyFill="1" applyAlignment="1">
      <alignment horizontal="center" vertical="top"/>
    </xf>
    <xf numFmtId="164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164" fontId="6" fillId="0" borderId="0" xfId="0" applyNumberFormat="1" applyFont="1" applyFill="1" applyAlignment="1">
      <alignment vertical="top"/>
    </xf>
    <xf numFmtId="4" fontId="6" fillId="0" borderId="0" xfId="0" applyNumberFormat="1" applyFont="1" applyFill="1" applyAlignment="1">
      <alignment vertical="top"/>
    </xf>
    <xf numFmtId="0" fontId="6" fillId="0" borderId="0" xfId="0" applyFont="1" applyFill="1" applyAlignment="1">
      <alignment horizontal="left" vertical="top"/>
    </xf>
    <xf numFmtId="3" fontId="6" fillId="0" borderId="0" xfId="0" applyNumberFormat="1" applyFont="1" applyFill="1" applyAlignment="1">
      <alignment horizontal="center" vertical="top"/>
    </xf>
    <xf numFmtId="4" fontId="6" fillId="0" borderId="1" xfId="0" applyNumberFormat="1" applyFont="1" applyFill="1" applyBorder="1" applyAlignment="1">
      <alignment vertical="top"/>
    </xf>
    <xf numFmtId="165" fontId="6" fillId="0" borderId="1" xfId="0" applyNumberFormat="1" applyFont="1" applyFill="1" applyBorder="1" applyAlignment="1">
      <alignment horizontal="center" vertical="top" wrapText="1"/>
    </xf>
    <xf numFmtId="165" fontId="6" fillId="0" borderId="0" xfId="0" applyNumberFormat="1" applyFont="1" applyFill="1" applyAlignment="1">
      <alignment horizontal="center" vertical="top"/>
    </xf>
    <xf numFmtId="0" fontId="6" fillId="0" borderId="0" xfId="0" applyFont="1" applyFill="1" applyAlignment="1">
      <alignment vertical="center"/>
    </xf>
    <xf numFmtId="4" fontId="6" fillId="0" borderId="1" xfId="0" applyNumberFormat="1" applyFont="1" applyFill="1" applyBorder="1" applyAlignment="1">
      <alignment horizontal="center" vertical="top" wrapText="1"/>
    </xf>
    <xf numFmtId="4" fontId="6" fillId="0" borderId="5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164" fontId="6" fillId="0" borderId="5" xfId="0" applyNumberFormat="1" applyFont="1" applyFill="1" applyBorder="1" applyAlignment="1">
      <alignment horizontal="center" vertical="top" wrapText="1"/>
    </xf>
    <xf numFmtId="165" fontId="6" fillId="0" borderId="5" xfId="0" applyNumberFormat="1" applyFont="1" applyFill="1" applyBorder="1" applyAlignment="1">
      <alignment horizontal="center" vertical="top" wrapText="1"/>
    </xf>
    <xf numFmtId="2" fontId="6" fillId="0" borderId="5" xfId="0" applyNumberFormat="1" applyFont="1" applyFill="1" applyBorder="1" applyAlignment="1">
      <alignment horizontal="center" vertical="top" wrapText="1"/>
    </xf>
    <xf numFmtId="165" fontId="5" fillId="0" borderId="6" xfId="0" applyNumberFormat="1" applyFont="1" applyFill="1" applyBorder="1" applyAlignment="1">
      <alignment horizontal="center" vertical="top" wrapText="1"/>
    </xf>
    <xf numFmtId="165" fontId="6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5" fontId="6" fillId="0" borderId="6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wrapText="1"/>
    </xf>
    <xf numFmtId="164" fontId="6" fillId="0" borderId="4" xfId="0" applyNumberFormat="1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8" fillId="0" borderId="3" xfId="0" applyNumberFormat="1" applyFont="1" applyFill="1" applyBorder="1" applyAlignment="1">
      <alignment horizontal="left" vertical="top" wrapText="1"/>
    </xf>
    <xf numFmtId="49" fontId="8" fillId="0" borderId="4" xfId="0" applyNumberFormat="1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top" wrapText="1"/>
    </xf>
    <xf numFmtId="4" fontId="6" fillId="0" borderId="5" xfId="0" applyNumberFormat="1" applyFont="1" applyFill="1" applyBorder="1" applyAlignment="1">
      <alignment horizontal="center" vertical="top" wrapText="1"/>
    </xf>
    <xf numFmtId="4" fontId="6" fillId="0" borderId="7" xfId="0" applyNumberFormat="1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">
    <cellStyle name="Default" xfId="1"/>
    <cellStyle name="TableStyleLight1" xfId="2"/>
    <cellStyle name="Нейтральный" xfId="3" builtinId="28" customBuiltin="1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D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5" name="Text Box 3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4" name="Text Box 3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3" name="Text Box 30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2" name="Text Box 30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1" name="Text Box 30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0" name="Text Box 30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9" name="Text Box 30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8" name="Text Box 30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7" name="Text Box 30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6" name="Text Box 30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5" name="Text Box 30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4" name="Text Box 30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3" name="Text Box 29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2" name="Text Box 29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1" name="Text Box 29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0" name="Text Box 29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9" name="Text Box 29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8" name="Text Box 29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7" name="Text Box 29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6" name="Text Box 29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5" name="Text Box 29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4" name="Text Box 29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3" name="Text Box 28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2" name="Text Box 28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1" name="Text Box 28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0" name="Text Box 28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9" name="Text Box 28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8" name="Text Box 28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7" name="Text Box 28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6" name="Text Box 28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5" name="Text Box 28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4" name="Text Box 28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3" name="Text Box 27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0" name="Text Box 2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9" name="Text Box 2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8" name="Text Box 2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7" name="Text Box 2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6" name="Text Box 2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5" name="Text Box 2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4" name="Text Box 2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3" name="Text Box 2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2" name="Text Box 2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1" name="Text Box 2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0" name="Text Box 2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9" name="Text Box 2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8" name="Text Box 2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7" name="Text Box 2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6" name="Text Box 2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5" name="Text Box 2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4" name="Text Box 2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3" name="Text Box 2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2" name="Text Box 2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1" name="Text Box 2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0" name="Text Box 2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9" name="Text Box 2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8" name="Text Box 2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7" name="Text Box 2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6" name="Text Box 2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5" name="Text Box 2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4" name="Text Box 2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3" name="Text Box 2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2" name="Text Box 2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1" name="Text Box 2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0" name="Text Box 2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9" name="Text Box 2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8" name="Text Box 2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7" name="Text Box 2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6" name="Text Box 2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5" name="Text Box 2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4" name="Text Box 2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3" name="Text Box 2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2" name="Text Box 2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1" name="Text Box 2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0" name="Text Box 2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9" name="Text Box 2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8" name="Text 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7" name="Text 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6" name="Text 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5" name="Text 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4" name="Text 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3" name="Text 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2" name="Text 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1" name="Text 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0" name="Text 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9" name="Text 1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8" name="Text 1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7" name="Text 1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6" name="Text 1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5" name="Text 1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4" name="Text 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3" name="Text 1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2" name="Text 1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1" name="Text 1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0" name="Text 1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9" name="Text 2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8" name="Text 2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7" name="Text 2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6" name="Text 2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5" name="Text 2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4" name="Text 2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3" name="Text 2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2" name="Text 2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1" name="Text 2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0" name="Text 2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9" name="Text 3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8" name="Text 3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7" name="Text 3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6" name="Text 3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5" name="Text 3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4" name="Text 3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3" name="Text 3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2" name="Text 3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1" name="Text 3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0" name="Text 4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9" name="Text 4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8" name="Text 4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7" name="Text 4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6" name="Text 4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5" name="Text 4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4" name="Text 4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3" name="Text 4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2" name="Text 4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1" name="Text 4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0" name="Text 5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9" name="Text 5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8" name="Text 5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7" name="Text 5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6" name="Text 5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5" name="Text 5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4" name="Text 5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3" name="Text 5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2" name="Text 5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1" name="Text 5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0" name="Text 6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9" name="Text 6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8" name="Text 6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7" name="Text 6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6" name="Text 6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5" name="Text 6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4" name="Text 6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3" name="Text 6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2" name="Text 6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1" name="Text 6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0" name="Text 70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9" name="Text 71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8" name="Text 72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7" name="Text 73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6" name="Text 74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5" name="Text 7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4" name="Text 76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3" name="Text 77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2" name="Text 78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9" name="Text Box 315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8" name="Text 39"/>
        <xdr:cNvSpPr txBox="1">
          <a:spLocks noChangeArrowheads="1"/>
        </xdr:cNvSpPr>
      </xdr:nvSpPr>
      <xdr:spPr bwMode="auto">
        <a:xfrm>
          <a:off x="0" y="6143625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8" name="Text Box 3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9" name="Text Box 3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0" name="Text Box 30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1" name="Text Box 30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2" name="Text Box 30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3" name="Text Box 30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4" name="Text Box 30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5" name="Text Box 30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6" name="Text Box 30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7" name="Text Box 30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8" name="Text Box 30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9" name="Text Box 30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0" name="Text Box 29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1" name="Text Box 29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2" name="Text Box 29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3" name="Text Box 29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4" name="Text Box 29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5" name="Text Box 29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6" name="Text Box 29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7" name="Text Box 29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8" name="Text Box 29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9" name="Text Box 29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0" name="Text Box 28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1" name="Text Box 28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2" name="Text Box 28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3" name="Text Box 28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4" name="Text Box 28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5" name="Text Box 28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6" name="Text Box 28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7" name="Text Box 28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8" name="Text Box 28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9" name="Text Box 28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0" name="Text Box 27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1" name="Text Box 2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2" name="Text Box 2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3" name="Text Box 2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4" name="Text Box 2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5" name="Text Box 2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6" name="Text Box 2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7" name="Text Box 2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8" name="Text Box 2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9" name="Text Box 2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0" name="Text Box 2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1" name="Text Box 2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2" name="Text Box 2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3" name="Text Box 2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4" name="Text Box 2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5" name="Text Box 2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6" name="Text Box 2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7" name="Text Box 2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8" name="Text Box 2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9" name="Text Box 2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0" name="Text Box 2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1" name="Text Box 2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2" name="Text Box 2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3" name="Text Box 2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4" name="Text Box 2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5" name="Text Box 2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6" name="Text Box 2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7" name="Text Box 2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8" name="Text Box 2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9" name="Text Box 2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0" name="Text Box 2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1" name="Text Box 2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2" name="Text Box 2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3" name="Text Box 2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4" name="Text Box 2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5" name="Text Box 2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6" name="Text Box 2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7" name="Text Box 2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8" name="Text Box 2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9" name="Text Box 2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0" name="Text Box 2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1" name="Text Box 2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2" name="Text Box 2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3" name="Text Box 2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4" name="Text Box 2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5" name="Text 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6" name="Text 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7" name="Text 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8" name="Text 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9" name="Text 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0" name="Text 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1" name="Text 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2" name="Text 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3" name="Text 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4" name="Text 1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5" name="Text 1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6" name="Text 1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7" name="Text 1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8" name="Text 1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9" name="Text 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0" name="Text 1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1" name="Text 1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2" name="Text 1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3" name="Text 1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4" name="Text 2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5" name="Text 2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6" name="Text 2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7" name="Text 2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8" name="Text 2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9" name="Text 2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0" name="Text 2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1" name="Text 2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2" name="Text 2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3" name="Text 2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4" name="Text 3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5" name="Text 3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6" name="Text 3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7" name="Text 3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8" name="Text 3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9" name="Text 3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0" name="Text 3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1" name="Text 3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2" name="Text 3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3" name="Text 4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4" name="Text 4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5" name="Text 4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6" name="Text 4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7" name="Text 4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8" name="Text 4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9" name="Text 4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0" name="Text 4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1" name="Text 4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2" name="Text 4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3" name="Text 5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4" name="Text 5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5" name="Text 5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6" name="Text 5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7" name="Text 5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8" name="Text 5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9" name="Text 5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0" name="Text 5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1" name="Text 5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2" name="Text 5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3" name="Text 6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4" name="Text 6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5" name="Text 6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6" name="Text 6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7" name="Text 6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8" name="Text 6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9" name="Text 6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0" name="Text 6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1" name="Text 6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2" name="Text 6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3" name="Text 70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4" name="Text 71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5" name="Text 72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6" name="Text 73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7" name="Text 74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8" name="Text 7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9" name="Text 76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0" name="Text 77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1" name="Text 78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2" name="Text Box 315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3" name="Text 39"/>
        <xdr:cNvSpPr txBox="1">
          <a:spLocks noChangeArrowheads="1"/>
        </xdr:cNvSpPr>
      </xdr:nvSpPr>
      <xdr:spPr bwMode="auto">
        <a:xfrm>
          <a:off x="0" y="70866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2"/>
  <sheetViews>
    <sheetView tabSelected="1" workbookViewId="0">
      <selection activeCell="R20" sqref="R20"/>
    </sheetView>
  </sheetViews>
  <sheetFormatPr defaultRowHeight="15"/>
  <cols>
    <col min="1" max="1" width="4.28515625" style="2" customWidth="1"/>
    <col min="2" max="2" width="28.28515625" style="11" customWidth="1"/>
    <col min="3" max="3" width="19.85546875" style="11" customWidth="1"/>
    <col min="4" max="4" width="12.42578125" style="11" customWidth="1"/>
    <col min="5" max="5" width="10.28515625" style="2" customWidth="1"/>
    <col min="6" max="6" width="10.85546875" style="12" customWidth="1"/>
    <col min="7" max="7" width="15.140625" style="15" customWidth="1"/>
    <col min="8" max="8" width="14" style="15" customWidth="1"/>
    <col min="9" max="9" width="15.140625" style="15" customWidth="1"/>
    <col min="10" max="10" width="11.5703125" style="6" customWidth="1"/>
    <col min="11" max="11" width="15.42578125" style="6" customWidth="1"/>
    <col min="12" max="12" width="9.140625" style="6" hidden="1" customWidth="1"/>
    <col min="13" max="13" width="6.5703125" style="6" hidden="1" customWidth="1"/>
    <col min="14" max="14" width="8.85546875" style="6" hidden="1" customWidth="1"/>
    <col min="15" max="15" width="13.7109375" style="7" customWidth="1"/>
    <col min="16" max="16" width="11.7109375" style="8" customWidth="1"/>
    <col min="17" max="17" width="11" style="8" customWidth="1"/>
    <col min="18" max="18" width="12.85546875" style="2" customWidth="1"/>
    <col min="19" max="19" width="15" style="9" customWidth="1"/>
    <col min="20" max="20" width="15" style="2" hidden="1" customWidth="1"/>
    <col min="21" max="21" width="13.28515625" style="10" customWidth="1"/>
    <col min="22" max="16384" width="9.140625" style="1"/>
  </cols>
  <sheetData>
    <row r="1" spans="1:21" s="16" customFormat="1">
      <c r="A1" s="52" t="s">
        <v>21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</row>
    <row r="2" spans="1:21" ht="15" customHeight="1">
      <c r="A2" s="40" t="s">
        <v>0</v>
      </c>
      <c r="B2" s="38" t="s">
        <v>3</v>
      </c>
      <c r="C2" s="40" t="s">
        <v>19</v>
      </c>
      <c r="D2" s="45" t="s">
        <v>13</v>
      </c>
      <c r="E2" s="40" t="s">
        <v>1</v>
      </c>
      <c r="F2" s="38" t="s">
        <v>11</v>
      </c>
      <c r="G2" s="51"/>
      <c r="H2" s="51"/>
      <c r="I2" s="51"/>
      <c r="J2" s="51"/>
      <c r="K2" s="51"/>
      <c r="L2" s="51"/>
      <c r="M2" s="51"/>
      <c r="N2" s="51"/>
      <c r="O2" s="40" t="s">
        <v>2</v>
      </c>
      <c r="P2" s="40"/>
      <c r="Q2" s="40"/>
      <c r="R2" s="40" t="s">
        <v>16</v>
      </c>
      <c r="S2" s="40"/>
      <c r="T2" s="40"/>
      <c r="U2" s="40"/>
    </row>
    <row r="3" spans="1:21" ht="33" customHeight="1">
      <c r="A3" s="40"/>
      <c r="B3" s="38"/>
      <c r="C3" s="40"/>
      <c r="D3" s="46"/>
      <c r="E3" s="40"/>
      <c r="F3" s="43" t="s">
        <v>29</v>
      </c>
      <c r="G3" s="44"/>
      <c r="H3" s="43" t="s">
        <v>30</v>
      </c>
      <c r="I3" s="44"/>
      <c r="J3" s="43" t="s">
        <v>31</v>
      </c>
      <c r="K3" s="44"/>
      <c r="L3" s="53"/>
      <c r="M3" s="53"/>
      <c r="N3" s="53"/>
      <c r="O3" s="41" t="s">
        <v>6</v>
      </c>
      <c r="P3" s="40" t="s">
        <v>4</v>
      </c>
      <c r="Q3" s="40" t="s">
        <v>5</v>
      </c>
      <c r="R3" s="40" t="s">
        <v>7</v>
      </c>
      <c r="S3" s="40" t="s">
        <v>8</v>
      </c>
      <c r="T3" s="40" t="s">
        <v>9</v>
      </c>
      <c r="U3" s="54" t="s">
        <v>17</v>
      </c>
    </row>
    <row r="4" spans="1:21">
      <c r="A4" s="40"/>
      <c r="B4" s="39"/>
      <c r="C4" s="41"/>
      <c r="D4" s="46"/>
      <c r="E4" s="41"/>
      <c r="F4" s="20" t="s">
        <v>15</v>
      </c>
      <c r="G4" s="21" t="s">
        <v>14</v>
      </c>
      <c r="H4" s="20" t="s">
        <v>15</v>
      </c>
      <c r="I4" s="22" t="s">
        <v>14</v>
      </c>
      <c r="J4" s="20" t="s">
        <v>15</v>
      </c>
      <c r="K4" s="22" t="s">
        <v>14</v>
      </c>
      <c r="L4" s="20"/>
      <c r="M4" s="20"/>
      <c r="N4" s="18"/>
      <c r="O4" s="42"/>
      <c r="P4" s="41"/>
      <c r="Q4" s="41"/>
      <c r="R4" s="41"/>
      <c r="S4" s="41"/>
      <c r="T4" s="41"/>
      <c r="U4" s="55"/>
    </row>
    <row r="5" spans="1:21" ht="37.5" customHeight="1">
      <c r="A5" s="5">
        <v>1</v>
      </c>
      <c r="B5" s="57" t="s">
        <v>23</v>
      </c>
      <c r="C5" s="57" t="s">
        <v>24</v>
      </c>
      <c r="D5" s="56">
        <v>30</v>
      </c>
      <c r="E5" s="25" t="s">
        <v>18</v>
      </c>
      <c r="F5" s="24">
        <v>128</v>
      </c>
      <c r="G5" s="14">
        <f t="shared" ref="G5" si="0">F5*D5</f>
        <v>3840</v>
      </c>
      <c r="H5" s="14">
        <v>129</v>
      </c>
      <c r="I5" s="14">
        <f t="shared" ref="I5:I7" si="1">D5*H5</f>
        <v>3870</v>
      </c>
      <c r="J5" s="14">
        <v>129</v>
      </c>
      <c r="K5" s="14">
        <f t="shared" ref="K5" si="2">J5*D5</f>
        <v>3870</v>
      </c>
      <c r="L5" s="3"/>
      <c r="M5" s="3"/>
      <c r="N5" s="17"/>
      <c r="O5" s="3">
        <f>AVERAGE(F5,H5,J5)</f>
        <v>128.66666666666666</v>
      </c>
      <c r="P5" s="17">
        <f>STDEV(F5,H5,J5)</f>
        <v>0.57735026918857557</v>
      </c>
      <c r="Q5" s="4">
        <f t="shared" ref="Q5:Q7" si="3">P5/O5*100</f>
        <v>0.44871782579422975</v>
      </c>
      <c r="R5" s="14">
        <f>MIN(F5,H5,J5)</f>
        <v>128</v>
      </c>
      <c r="S5" s="14">
        <f>R5</f>
        <v>128</v>
      </c>
      <c r="T5" s="14"/>
      <c r="U5" s="14">
        <f t="shared" ref="U5:U7" si="4">S5*D5</f>
        <v>3840</v>
      </c>
    </row>
    <row r="6" spans="1:21" ht="141.75" customHeight="1">
      <c r="A6" s="26">
        <v>2</v>
      </c>
      <c r="B6" s="58" t="s">
        <v>25</v>
      </c>
      <c r="C6" s="32" t="s">
        <v>26</v>
      </c>
      <c r="D6" s="56">
        <v>5</v>
      </c>
      <c r="E6" s="25" t="s">
        <v>18</v>
      </c>
      <c r="F6" s="24">
        <v>120</v>
      </c>
      <c r="G6" s="14">
        <f t="shared" ref="G6:G7" si="5">F6*D6</f>
        <v>600</v>
      </c>
      <c r="H6" s="14">
        <v>121</v>
      </c>
      <c r="I6" s="14">
        <f t="shared" si="1"/>
        <v>605</v>
      </c>
      <c r="J6" s="14">
        <v>122</v>
      </c>
      <c r="K6" s="14">
        <f t="shared" ref="K6:K7" si="6">J6*D6</f>
        <v>610</v>
      </c>
      <c r="L6" s="28"/>
      <c r="M6" s="28"/>
      <c r="N6" s="27"/>
      <c r="O6" s="28">
        <f t="shared" ref="O6:O7" si="7">AVERAGE(F6,H6,J6)</f>
        <v>121</v>
      </c>
      <c r="P6" s="31">
        <f t="shared" ref="P6:P7" si="8">STDEV(F6,H6,J6)</f>
        <v>1</v>
      </c>
      <c r="Q6" s="4">
        <f t="shared" si="3"/>
        <v>0.82644628099173556</v>
      </c>
      <c r="R6" s="14">
        <f t="shared" ref="R6:R7" si="9">MIN(F6,H6,J6)</f>
        <v>120</v>
      </c>
      <c r="S6" s="14">
        <f t="shared" ref="S6:S7" si="10">R6</f>
        <v>120</v>
      </c>
      <c r="T6" s="14"/>
      <c r="U6" s="14">
        <f t="shared" si="4"/>
        <v>600</v>
      </c>
    </row>
    <row r="7" spans="1:21" ht="59.25" customHeight="1">
      <c r="A7" s="29">
        <v>3</v>
      </c>
      <c r="B7" s="32" t="s">
        <v>27</v>
      </c>
      <c r="C7" s="57" t="s">
        <v>28</v>
      </c>
      <c r="D7" s="56">
        <v>3</v>
      </c>
      <c r="E7" s="25" t="s">
        <v>18</v>
      </c>
      <c r="F7" s="24">
        <v>1444.78</v>
      </c>
      <c r="G7" s="14">
        <f t="shared" si="5"/>
        <v>4334.34</v>
      </c>
      <c r="H7" s="14">
        <v>1444.79</v>
      </c>
      <c r="I7" s="14">
        <f t="shared" si="1"/>
        <v>4334.37</v>
      </c>
      <c r="J7" s="14">
        <v>1444.8</v>
      </c>
      <c r="K7" s="14">
        <f t="shared" si="6"/>
        <v>4334.3999999999996</v>
      </c>
      <c r="L7" s="28"/>
      <c r="M7" s="28"/>
      <c r="N7" s="27"/>
      <c r="O7" s="28">
        <f t="shared" si="7"/>
        <v>1444.79</v>
      </c>
      <c r="P7" s="31">
        <f t="shared" si="8"/>
        <v>9.9999999999909051E-3</v>
      </c>
      <c r="Q7" s="4">
        <f t="shared" si="3"/>
        <v>6.921421106175226E-4</v>
      </c>
      <c r="R7" s="14">
        <f t="shared" si="9"/>
        <v>1444.78</v>
      </c>
      <c r="S7" s="14">
        <f t="shared" si="10"/>
        <v>1444.78</v>
      </c>
      <c r="T7" s="14"/>
      <c r="U7" s="14">
        <f t="shared" si="4"/>
        <v>4334.34</v>
      </c>
    </row>
    <row r="8" spans="1:21">
      <c r="A8" s="33" t="s">
        <v>22</v>
      </c>
      <c r="B8" s="34"/>
      <c r="C8" s="34"/>
      <c r="D8" s="34"/>
      <c r="E8" s="34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  <c r="S8" s="23">
        <f>SUM(S5:S7)</f>
        <v>1692.78</v>
      </c>
      <c r="T8" s="30"/>
      <c r="U8" s="30"/>
    </row>
    <row r="9" spans="1:21">
      <c r="A9" s="37" t="s">
        <v>12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13" t="e">
        <f>SUM(#REF!)</f>
        <v>#REF!</v>
      </c>
      <c r="U9" s="19">
        <f>SUM(U5:U7)</f>
        <v>8774.34</v>
      </c>
    </row>
    <row r="10" spans="1:21">
      <c r="A10" s="47" t="s">
        <v>20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</row>
    <row r="11" spans="1:21">
      <c r="A11" s="48" t="s">
        <v>10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50"/>
    </row>
    <row r="12" spans="1:21">
      <c r="A12" s="37" t="s">
        <v>32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</row>
  </sheetData>
  <sheetProtection selectLockedCells="1" selectUnlockedCells="1"/>
  <mergeCells count="25">
    <mergeCell ref="A1:U1"/>
    <mergeCell ref="E2:E4"/>
    <mergeCell ref="F3:G3"/>
    <mergeCell ref="T3:T4"/>
    <mergeCell ref="S3:S4"/>
    <mergeCell ref="P3:P4"/>
    <mergeCell ref="L3:N3"/>
    <mergeCell ref="U3:U4"/>
    <mergeCell ref="R2:U2"/>
    <mergeCell ref="A2:A4"/>
    <mergeCell ref="H3:I3"/>
    <mergeCell ref="A8:R8"/>
    <mergeCell ref="A12:U12"/>
    <mergeCell ref="B2:B4"/>
    <mergeCell ref="O2:Q2"/>
    <mergeCell ref="Q3:Q4"/>
    <mergeCell ref="R3:R4"/>
    <mergeCell ref="O3:O4"/>
    <mergeCell ref="J3:K3"/>
    <mergeCell ref="D2:D4"/>
    <mergeCell ref="A10:U10"/>
    <mergeCell ref="A11:U11"/>
    <mergeCell ref="A9:S9"/>
    <mergeCell ref="C2:C4"/>
    <mergeCell ref="F2:N2"/>
  </mergeCells>
  <phoneticPr fontId="1" type="noConversion"/>
  <printOptions horizontalCentered="1"/>
  <pageMargins left="0.15748031496062992" right="0.15748031496062992" top="0.51181102362204722" bottom="0.35433070866141736" header="0.27559055118110237" footer="0.23622047244094491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закупки</dc:creator>
  <cp:lastModifiedBy>Нина</cp:lastModifiedBy>
  <cp:lastPrinted>2026-03-04T06:06:45Z</cp:lastPrinted>
  <dcterms:created xsi:type="dcterms:W3CDTF">2014-01-29T10:37:40Z</dcterms:created>
  <dcterms:modified xsi:type="dcterms:W3CDTF">2026-07-17T06:29:17Z</dcterms:modified>
</cp:coreProperties>
</file>