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Лист1!$B$1:$T$72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L7" i="1" l="1"/>
  <c r="M7" i="1" s="1"/>
  <c r="N7" i="1" s="1"/>
  <c r="P7" i="1" l="1"/>
  <c r="Q7" i="1" s="1"/>
  <c r="R7" i="1" s="1"/>
  <c r="O7" i="1"/>
  <c r="L9" i="1" l="1"/>
  <c r="P9" i="1" s="1"/>
  <c r="Q9" i="1" s="1"/>
  <c r="R9" i="1" s="1"/>
  <c r="L10" i="1"/>
  <c r="O10" i="1" s="1"/>
  <c r="L11" i="1"/>
  <c r="O11" i="1" s="1"/>
  <c r="L12" i="1"/>
  <c r="P12" i="1" s="1"/>
  <c r="Q12" i="1" s="1"/>
  <c r="R12" i="1" s="1"/>
  <c r="L13" i="1"/>
  <c r="L14" i="1"/>
  <c r="M14" i="1" s="1"/>
  <c r="N14" i="1" s="1"/>
  <c r="L15" i="1"/>
  <c r="M15" i="1" s="1"/>
  <c r="N15" i="1" s="1"/>
  <c r="L16" i="1"/>
  <c r="M16" i="1" s="1"/>
  <c r="N16" i="1" s="1"/>
  <c r="L17" i="1"/>
  <c r="O17" i="1" s="1"/>
  <c r="L18" i="1"/>
  <c r="L19" i="1"/>
  <c r="P19" i="1" s="1"/>
  <c r="Q19" i="1" s="1"/>
  <c r="R19" i="1" s="1"/>
  <c r="L21" i="1"/>
  <c r="O21" i="1" s="1"/>
  <c r="L22" i="1"/>
  <c r="O22" i="1" s="1"/>
  <c r="L23" i="1"/>
  <c r="P23" i="1" s="1"/>
  <c r="Q23" i="1" s="1"/>
  <c r="R23" i="1" s="1"/>
  <c r="L24" i="1"/>
  <c r="P24" i="1" s="1"/>
  <c r="Q24" i="1" s="1"/>
  <c r="R24" i="1" s="1"/>
  <c r="L25" i="1"/>
  <c r="O25" i="1" s="1"/>
  <c r="L26" i="1"/>
  <c r="P26" i="1" s="1"/>
  <c r="Q26" i="1" s="1"/>
  <c r="R26" i="1" s="1"/>
  <c r="L27" i="1"/>
  <c r="O27" i="1" s="1"/>
  <c r="L28" i="1"/>
  <c r="P28" i="1" s="1"/>
  <c r="Q28" i="1" s="1"/>
  <c r="R28" i="1" s="1"/>
  <c r="L29" i="1"/>
  <c r="O29" i="1" s="1"/>
  <c r="L30" i="1"/>
  <c r="O30" i="1" s="1"/>
  <c r="L31" i="1"/>
  <c r="P31" i="1" s="1"/>
  <c r="Q31" i="1" s="1"/>
  <c r="R31" i="1" s="1"/>
  <c r="P18" i="1" l="1"/>
  <c r="Q18" i="1" s="1"/>
  <c r="R18" i="1" s="1"/>
  <c r="O18" i="1"/>
  <c r="P13" i="1"/>
  <c r="Q13" i="1" s="1"/>
  <c r="R13" i="1" s="1"/>
  <c r="O13" i="1"/>
  <c r="M17" i="1"/>
  <c r="N17" i="1" s="1"/>
  <c r="M10" i="1"/>
  <c r="N10" i="1" s="1"/>
  <c r="M11" i="1"/>
  <c r="N11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O19" i="1"/>
  <c r="M19" i="1"/>
  <c r="N19" i="1" s="1"/>
  <c r="M18" i="1"/>
  <c r="N18" i="1" s="1"/>
  <c r="P14" i="1"/>
  <c r="Q14" i="1" s="1"/>
  <c r="R14" i="1" s="1"/>
  <c r="O14" i="1"/>
  <c r="M13" i="1"/>
  <c r="N13" i="1" s="1"/>
  <c r="M12" i="1"/>
  <c r="N12" i="1" s="1"/>
  <c r="P30" i="1"/>
  <c r="Q30" i="1" s="1"/>
  <c r="R30" i="1" s="1"/>
  <c r="P22" i="1"/>
  <c r="Q22" i="1" s="1"/>
  <c r="R22" i="1" s="1"/>
  <c r="P11" i="1"/>
  <c r="Q11" i="1" s="1"/>
  <c r="R11" i="1" s="1"/>
  <c r="M9" i="1"/>
  <c r="N9" i="1" s="1"/>
  <c r="O12" i="1"/>
  <c r="P10" i="1"/>
  <c r="Q10" i="1" s="1"/>
  <c r="R10" i="1" s="1"/>
  <c r="O26" i="1"/>
  <c r="O9" i="1"/>
  <c r="P17" i="1"/>
  <c r="Q17" i="1" s="1"/>
  <c r="R17" i="1" s="1"/>
  <c r="P29" i="1"/>
  <c r="Q29" i="1" s="1"/>
  <c r="R29" i="1" s="1"/>
  <c r="O28" i="1"/>
  <c r="P27" i="1"/>
  <c r="Q27" i="1" s="1"/>
  <c r="R27" i="1" s="1"/>
  <c r="P25" i="1"/>
  <c r="Q25" i="1" s="1"/>
  <c r="R25" i="1" s="1"/>
  <c r="P21" i="1"/>
  <c r="Q21" i="1" s="1"/>
  <c r="R21" i="1" s="1"/>
  <c r="O24" i="1"/>
  <c r="P16" i="1"/>
  <c r="Q16" i="1" s="1"/>
  <c r="R16" i="1" s="1"/>
  <c r="O31" i="1"/>
  <c r="O23" i="1"/>
  <c r="O15" i="1"/>
  <c r="O16" i="1"/>
  <c r="P15" i="1"/>
  <c r="Q15" i="1" s="1"/>
  <c r="R15" i="1" s="1"/>
  <c r="L8" i="1" l="1"/>
  <c r="M8" i="1" s="1"/>
  <c r="N8" i="1" s="1"/>
  <c r="P8" i="1" l="1"/>
  <c r="Q8" i="1" s="1"/>
  <c r="R8" i="1" s="1"/>
  <c r="O8" i="1"/>
  <c r="L20" i="1"/>
  <c r="P20" i="1" s="1"/>
  <c r="Q20" i="1" s="1"/>
  <c r="R20" i="1" s="1"/>
  <c r="R32" i="1" s="1"/>
  <c r="M20" i="1" l="1"/>
  <c r="N20" i="1" s="1"/>
  <c r="O20" i="1"/>
</calcChain>
</file>

<file path=xl/sharedStrings.xml><?xml version="1.0" encoding="utf-8"?>
<sst xmlns="http://schemas.openxmlformats.org/spreadsheetml/2006/main" count="124" uniqueCount="93">
  <si>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</si>
  <si>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</si>
  <si>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</si>
  <si>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</si>
  <si>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</si>
  <si>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</si>
  <si>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</si>
  <si>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</si>
  <si>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</si>
  <si>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</si>
  <si>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</si>
  <si>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</si>
  <si>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</si>
  <si>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</si>
  <si>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</si>
  <si>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</si>
  <si>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</si>
  <si>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</si>
  <si>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</si>
  <si>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</si>
  <si>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</si>
  <si>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</si>
  <si>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</si>
  <si>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</si>
  <si>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</si>
  <si>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</si>
  <si>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</si>
  <si>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</si>
  <si>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</si>
  <si>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  исполнителем), утвержденными приказом Минэкономразвития России от 02.10.2013г. №567.</t>
  </si>
  <si>
    <t>цi - цена единицы товара</t>
  </si>
  <si>
    <t>Коммерческие предложения хранятся у Заказчика.</t>
  </si>
  <si>
    <t xml:space="preserve">
Приложение № 1 к документации об электронном аукционе по определению поставщика 
</t>
  </si>
  <si>
    <t>№ 1</t>
  </si>
  <si>
    <t>№ 2</t>
  </si>
  <si>
    <t>№ 3</t>
  </si>
  <si>
    <t xml:space="preserve"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Минэкономразвития РФ от 02.10.2013 №567 </t>
  </si>
  <si>
    <t xml:space="preserve">взимаемые с Поставщика. </t>
  </si>
  <si>
    <t>Наименование валюты в соответствии с общероссийским классификатором валют - Российский рубль</t>
  </si>
  <si>
    <t xml:space="preserve">Сотрудник контрактной службы:  </t>
  </si>
  <si>
    <t>"___" ________________20___г.</t>
  </si>
  <si>
    <t xml:space="preserve">Заместитель начальника ФКУ КП-8 УФСИН России </t>
  </si>
  <si>
    <t>по Республике Башкортостан майор внутренней службы                                                    С.Ф.Парчайкин</t>
  </si>
  <si>
    <t>шт</t>
  </si>
  <si>
    <t>Бумага офисная</t>
  </si>
  <si>
    <t>Ручка шариковая масляная</t>
  </si>
  <si>
    <t>Клей-карандаш</t>
  </si>
  <si>
    <t>Ножницы</t>
  </si>
  <si>
    <t>Скобы для степлера № 10</t>
  </si>
  <si>
    <t>Скобы для степлера № 24/6</t>
  </si>
  <si>
    <t>Корректирующая лента 5 мм*8 м</t>
  </si>
  <si>
    <t>Ластик 26*17*7мм</t>
  </si>
  <si>
    <t>Книга учета 96 л клетка</t>
  </si>
  <si>
    <t>Скрепки 28 мм</t>
  </si>
  <si>
    <t xml:space="preserve">Блок для записей </t>
  </si>
  <si>
    <t>Шило канцелярское</t>
  </si>
  <si>
    <t>Клей ПВА</t>
  </si>
  <si>
    <t>Степлер № 10</t>
  </si>
  <si>
    <t>Иглы для шитья и прошивки</t>
  </si>
  <si>
    <t>Нить лавсановая для прошивки</t>
  </si>
  <si>
    <t>Маркер перманентный</t>
  </si>
  <si>
    <t>Силовые кнопки-гвоздики</t>
  </si>
  <si>
    <t>Папка-регитратор</t>
  </si>
  <si>
    <t>Точилка</t>
  </si>
  <si>
    <t>Линейка</t>
  </si>
  <si>
    <t>Гель для увлажнения пальцев</t>
  </si>
  <si>
    <t>ИТОГО</t>
  </si>
  <si>
    <t>Скоросшиватель картонный</t>
  </si>
  <si>
    <t>Скоросшиватель пластиковый</t>
  </si>
  <si>
    <t>ОКПД 2</t>
  </si>
  <si>
    <t>17.12.14.129</t>
  </si>
  <si>
    <t>17.23.13.130</t>
  </si>
  <si>
    <t>32.99.12.110</t>
  </si>
  <si>
    <t>20.52.10.190</t>
  </si>
  <si>
    <t>25.99.22.130</t>
  </si>
  <si>
    <t>25.71.11.120</t>
  </si>
  <si>
    <t>25.99.23.000</t>
  </si>
  <si>
    <t>22.19.73.120</t>
  </si>
  <si>
    <t>17.23.13.110</t>
  </si>
  <si>
    <t>22.29.25.000</t>
  </si>
  <si>
    <t>25.99.23</t>
  </si>
  <si>
    <t>17.23.13.199</t>
  </si>
  <si>
    <t>25.71.13.110</t>
  </si>
  <si>
    <t>20.52</t>
  </si>
  <si>
    <t>25.93.18.110</t>
  </si>
  <si>
    <t>13.94.12.190</t>
  </si>
  <si>
    <t>32.99.12.120</t>
  </si>
  <si>
    <t>25.93.18.130</t>
  </si>
  <si>
    <t>26.51.33.141</t>
  </si>
  <si>
    <t>20.59.59.000</t>
  </si>
  <si>
    <t>Вывод: При определении Н(М)ЦК,ЦКЕП контракта  Заказчиком применяется Приказ Минэкономразвития России от 02.10.2013 № 567 "Об утверждении методических рекомндаций по применеию методов определения начальной(максимальной) цены контракта,цены контракта и цены за единицу товара(раболы,услуги) с дробными значениями (количество знако после запятой превышает два). Большинство бухгалтерских программ,а также программное обеспечение реестра контрактов не позволяет проводить операцию с таким значением.поэтому в случае необходомости Заказчиком применяется округление (вниз) таких показателей.</t>
  </si>
  <si>
    <t xml:space="preserve">В соответствии со ст.1,34 бюджетного кодекса РФ в целях эффективности и экономии использования денежных средств Государственным заказчиком в качестве Поставщика выбран поставщик № 1,предложивший наименьшую цену  контракта. Н(М)ЦК = 36027,12 (дридцать шесть тысяч двадцать семь ) рублей 12 копеек.Во избежания сговора участников размещение заказа и нарушение ст.П. Федерального Закона 153-ФЗ от 26.07.2026  "О защите конкуреции".Государственный заказчик не указывает сведений о патенциальных поставщиках,сделавших коммерческое предложение.Данные сведения хранятся у Государственного заказчика. </t>
  </si>
  <si>
    <t>А.Ю.Тарасов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</si>
</sst>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4" fontId="10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protection locked="0"/>
    </xf>
    <xf numFmtId="0" fontId="15" fillId="2" borderId="0" xfId="0" applyFont="1" applyFill="1"/>
    <xf numFmtId="0" fontId="8" fillId="2" borderId="0" xfId="0" applyFont="1" applyFill="1" applyAlignment="1" applyProtection="1">
      <protection locked="0"/>
    </xf>
    <xf numFmtId="0" fontId="0" fillId="0" borderId="0" xfId="0" applyBorder="1" applyProtection="1">
      <protection locked="0"/>
    </xf>
    <xf numFmtId="0" fontId="14" fillId="0" borderId="0" xfId="0" applyFont="1" applyBorder="1"/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top" wrapText="1"/>
    </xf>
    <xf numFmtId="0" fontId="18" fillId="0" borderId="0" xfId="0" applyFont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5</xdr:row>
      <xdr:rowOff>1860176</xdr:rowOff>
    </xdr:from>
    <xdr:to>
      <xdr:col>15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5</xdr:row>
      <xdr:rowOff>1238250</xdr:rowOff>
    </xdr:from>
    <xdr:to>
      <xdr:col>14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4</xdr:col>
      <xdr:colOff>466725</xdr:colOff>
      <xdr:row>35</xdr:row>
      <xdr:rowOff>171450</xdr:rowOff>
    </xdr:to>
    <xdr:pic>
      <xdr:nvPicPr>
        <xdr:cNvPr id="10" name="Рисунок 3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153400"/>
          <a:ext cx="2476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5</xdr:col>
      <xdr:colOff>28575</xdr:colOff>
      <xdr:row>39</xdr:row>
      <xdr:rowOff>123825</xdr:rowOff>
    </xdr:to>
    <xdr:pic>
      <xdr:nvPicPr>
        <xdr:cNvPr id="11" name="Рисунок 3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915400"/>
          <a:ext cx="2600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104775</xdr:colOff>
      <xdr:row>40</xdr:row>
      <xdr:rowOff>200025</xdr:rowOff>
    </xdr:to>
    <xdr:pic>
      <xdr:nvPicPr>
        <xdr:cNvPr id="12" name="Рисунок 3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98107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4</xdr:col>
      <xdr:colOff>85725</xdr:colOff>
      <xdr:row>47</xdr:row>
      <xdr:rowOff>9525</xdr:rowOff>
    </xdr:to>
    <xdr:pic>
      <xdr:nvPicPr>
        <xdr:cNvPr id="14" name="Рисунок 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5118" y="7709647"/>
          <a:ext cx="2091578" cy="22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952500</xdr:rowOff>
    </xdr:from>
    <xdr:to>
      <xdr:col>14</xdr:col>
      <xdr:colOff>0</xdr:colOff>
      <xdr:row>6</xdr:row>
      <xdr:rowOff>1304925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923925</xdr:rowOff>
    </xdr:from>
    <xdr:to>
      <xdr:col>12</xdr:col>
      <xdr:colOff>1019175</xdr:colOff>
      <xdr:row>6</xdr:row>
      <xdr:rowOff>1362075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7</xdr:row>
      <xdr:rowOff>952500</xdr:rowOff>
    </xdr:from>
    <xdr:to>
      <xdr:col>14</xdr:col>
      <xdr:colOff>0</xdr:colOff>
      <xdr:row>7</xdr:row>
      <xdr:rowOff>1304925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7</xdr:row>
      <xdr:rowOff>923925</xdr:rowOff>
    </xdr:from>
    <xdr:to>
      <xdr:col>12</xdr:col>
      <xdr:colOff>1019175</xdr:colOff>
      <xdr:row>7</xdr:row>
      <xdr:rowOff>1362075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12</xdr:col>
      <xdr:colOff>1019175</xdr:colOff>
      <xdr:row>8</xdr:row>
      <xdr:rowOff>1362075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9</xdr:row>
      <xdr:rowOff>952500</xdr:rowOff>
    </xdr:from>
    <xdr:to>
      <xdr:col>14</xdr:col>
      <xdr:colOff>0</xdr:colOff>
      <xdr:row>9</xdr:row>
      <xdr:rowOff>1304925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760569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9</xdr:row>
      <xdr:rowOff>923925</xdr:rowOff>
    </xdr:from>
    <xdr:to>
      <xdr:col>12</xdr:col>
      <xdr:colOff>1019175</xdr:colOff>
      <xdr:row>9</xdr:row>
      <xdr:rowOff>1362075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760569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10</xdr:row>
      <xdr:rowOff>952500</xdr:rowOff>
    </xdr:from>
    <xdr:to>
      <xdr:col>14</xdr:col>
      <xdr:colOff>0</xdr:colOff>
      <xdr:row>10</xdr:row>
      <xdr:rowOff>1304925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3109072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10</xdr:row>
      <xdr:rowOff>923925</xdr:rowOff>
    </xdr:from>
    <xdr:to>
      <xdr:col>12</xdr:col>
      <xdr:colOff>1019175</xdr:colOff>
      <xdr:row>10</xdr:row>
      <xdr:rowOff>1362075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3109072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11</xdr:row>
      <xdr:rowOff>952500</xdr:rowOff>
    </xdr:from>
    <xdr:to>
      <xdr:col>14</xdr:col>
      <xdr:colOff>0</xdr:colOff>
      <xdr:row>11</xdr:row>
      <xdr:rowOff>1304925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11</xdr:row>
      <xdr:rowOff>923925</xdr:rowOff>
    </xdr:from>
    <xdr:to>
      <xdr:col>12</xdr:col>
      <xdr:colOff>1019175</xdr:colOff>
      <xdr:row>11</xdr:row>
      <xdr:rowOff>1362075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12</xdr:row>
      <xdr:rowOff>952500</xdr:rowOff>
    </xdr:from>
    <xdr:to>
      <xdr:col>14</xdr:col>
      <xdr:colOff>0</xdr:colOff>
      <xdr:row>12</xdr:row>
      <xdr:rowOff>1304925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760569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12</xdr:row>
      <xdr:rowOff>923925</xdr:rowOff>
    </xdr:from>
    <xdr:to>
      <xdr:col>12</xdr:col>
      <xdr:colOff>1019175</xdr:colOff>
      <xdr:row>12</xdr:row>
      <xdr:rowOff>1362075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760569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13</xdr:row>
      <xdr:rowOff>952500</xdr:rowOff>
    </xdr:from>
    <xdr:to>
      <xdr:col>14</xdr:col>
      <xdr:colOff>0</xdr:colOff>
      <xdr:row>13</xdr:row>
      <xdr:rowOff>1304925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3109072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13</xdr:row>
      <xdr:rowOff>923925</xdr:rowOff>
    </xdr:from>
    <xdr:to>
      <xdr:col>12</xdr:col>
      <xdr:colOff>1019175</xdr:colOff>
      <xdr:row>13</xdr:row>
      <xdr:rowOff>1362075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3109072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17</xdr:row>
      <xdr:rowOff>952500</xdr:rowOff>
    </xdr:from>
    <xdr:to>
      <xdr:col>14</xdr:col>
      <xdr:colOff>0</xdr:colOff>
      <xdr:row>17</xdr:row>
      <xdr:rowOff>1304925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17</xdr:row>
      <xdr:rowOff>923925</xdr:rowOff>
    </xdr:from>
    <xdr:to>
      <xdr:col>12</xdr:col>
      <xdr:colOff>1019175</xdr:colOff>
      <xdr:row>17</xdr:row>
      <xdr:rowOff>1362075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18</xdr:row>
      <xdr:rowOff>952500</xdr:rowOff>
    </xdr:from>
    <xdr:to>
      <xdr:col>14</xdr:col>
      <xdr:colOff>0</xdr:colOff>
      <xdr:row>18</xdr:row>
      <xdr:rowOff>1304925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760569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923925</xdr:rowOff>
    </xdr:from>
    <xdr:to>
      <xdr:col>12</xdr:col>
      <xdr:colOff>1019175</xdr:colOff>
      <xdr:row>18</xdr:row>
      <xdr:rowOff>1362075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760569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19</xdr:row>
      <xdr:rowOff>952500</xdr:rowOff>
    </xdr:from>
    <xdr:to>
      <xdr:col>14</xdr:col>
      <xdr:colOff>0</xdr:colOff>
      <xdr:row>19</xdr:row>
      <xdr:rowOff>1304925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3109072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19</xdr:row>
      <xdr:rowOff>923925</xdr:rowOff>
    </xdr:from>
    <xdr:to>
      <xdr:col>12</xdr:col>
      <xdr:colOff>1019175</xdr:colOff>
      <xdr:row>19</xdr:row>
      <xdr:rowOff>1362075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3109072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20</xdr:row>
      <xdr:rowOff>952500</xdr:rowOff>
    </xdr:from>
    <xdr:to>
      <xdr:col>14</xdr:col>
      <xdr:colOff>0</xdr:colOff>
      <xdr:row>20</xdr:row>
      <xdr:rowOff>1304925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3399304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20</xdr:row>
      <xdr:rowOff>923925</xdr:rowOff>
    </xdr:from>
    <xdr:to>
      <xdr:col>12</xdr:col>
      <xdr:colOff>1019175</xdr:colOff>
      <xdr:row>20</xdr:row>
      <xdr:rowOff>1362075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3399304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21</xdr:row>
      <xdr:rowOff>952500</xdr:rowOff>
    </xdr:from>
    <xdr:to>
      <xdr:col>14</xdr:col>
      <xdr:colOff>0</xdr:colOff>
      <xdr:row>21</xdr:row>
      <xdr:rowOff>1304925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3719232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21</xdr:row>
      <xdr:rowOff>923925</xdr:rowOff>
    </xdr:from>
    <xdr:to>
      <xdr:col>12</xdr:col>
      <xdr:colOff>1019175</xdr:colOff>
      <xdr:row>21</xdr:row>
      <xdr:rowOff>1362075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3719232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22</xdr:row>
      <xdr:rowOff>952500</xdr:rowOff>
    </xdr:from>
    <xdr:to>
      <xdr:col>14</xdr:col>
      <xdr:colOff>0</xdr:colOff>
      <xdr:row>22</xdr:row>
      <xdr:rowOff>1304925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4006103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22</xdr:row>
      <xdr:rowOff>923925</xdr:rowOff>
    </xdr:from>
    <xdr:to>
      <xdr:col>12</xdr:col>
      <xdr:colOff>1019175</xdr:colOff>
      <xdr:row>22</xdr:row>
      <xdr:rowOff>1362075</xdr:rowOff>
    </xdr:to>
    <xdr:pic>
      <xdr:nvPicPr>
        <xdr:cNvPr id="42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4006103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23</xdr:row>
      <xdr:rowOff>952500</xdr:rowOff>
    </xdr:from>
    <xdr:to>
      <xdr:col>14</xdr:col>
      <xdr:colOff>0</xdr:colOff>
      <xdr:row>23</xdr:row>
      <xdr:rowOff>1304925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4383181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23</xdr:row>
      <xdr:rowOff>923925</xdr:rowOff>
    </xdr:from>
    <xdr:to>
      <xdr:col>12</xdr:col>
      <xdr:colOff>1019175</xdr:colOff>
      <xdr:row>23</xdr:row>
      <xdr:rowOff>1362075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4383181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24</xdr:row>
      <xdr:rowOff>952500</xdr:rowOff>
    </xdr:from>
    <xdr:to>
      <xdr:col>14</xdr:col>
      <xdr:colOff>0</xdr:colOff>
      <xdr:row>24</xdr:row>
      <xdr:rowOff>1304925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4695825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24</xdr:row>
      <xdr:rowOff>923925</xdr:rowOff>
    </xdr:from>
    <xdr:to>
      <xdr:col>12</xdr:col>
      <xdr:colOff>1019175</xdr:colOff>
      <xdr:row>24</xdr:row>
      <xdr:rowOff>1362075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4695825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25</xdr:row>
      <xdr:rowOff>952500</xdr:rowOff>
    </xdr:from>
    <xdr:to>
      <xdr:col>14</xdr:col>
      <xdr:colOff>0</xdr:colOff>
      <xdr:row>25</xdr:row>
      <xdr:rowOff>1304925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5057215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25</xdr:row>
      <xdr:rowOff>923925</xdr:rowOff>
    </xdr:from>
    <xdr:to>
      <xdr:col>12</xdr:col>
      <xdr:colOff>1019175</xdr:colOff>
      <xdr:row>25</xdr:row>
      <xdr:rowOff>1362075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5057215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3"/>
  <sheetViews>
    <sheetView tabSelected="1" topLeftCell="A38" zoomScale="85" zoomScaleNormal="85" zoomScaleSheetLayoutView="70" workbookViewId="0">
      <selection activeCell="N68" sqref="N68"/>
    </sheetView>
  </sheetViews>
  <sheetFormatPr defaultRowHeight="15" x14ac:dyDescent="0.25"/>
  <cols>
    <col min="3" max="3" width="30.140625" customWidth="1"/>
    <col min="4" max="4" width="22.140625" customWidth="1"/>
    <col min="5" max="5" width="8.42578125" customWidth="1"/>
    <col min="6" max="6" width="9.28515625" bestFit="1" customWidth="1"/>
    <col min="7" max="7" width="13.28515625" customWidth="1"/>
    <col min="8" max="8" width="13.5703125" customWidth="1"/>
    <col min="9" max="9" width="14" customWidth="1"/>
    <col min="10" max="10" width="10.85546875" hidden="1" customWidth="1"/>
    <col min="11" max="11" width="10.7109375" hidden="1" customWidth="1"/>
    <col min="12" max="12" width="16" customWidth="1"/>
    <col min="13" max="13" width="15.140625" customWidth="1"/>
    <col min="14" max="14" width="16" customWidth="1"/>
    <col min="15" max="15" width="17.5703125" customWidth="1"/>
    <col min="16" max="17" width="15.85546875" customWidth="1"/>
    <col min="18" max="18" width="17.140625" customWidth="1"/>
    <col min="20" max="23" width="9.140625" customWidth="1"/>
  </cols>
  <sheetData>
    <row r="1" spans="2:20" s="1" customFormat="1" ht="69.75" customHeight="1" x14ac:dyDescent="0.25">
      <c r="P1" s="60" t="s">
        <v>32</v>
      </c>
      <c r="Q1" s="60"/>
      <c r="R1" s="60"/>
    </row>
    <row r="2" spans="2:20" s="1" customFormat="1" ht="11.25" customHeight="1" x14ac:dyDescent="0.25">
      <c r="P2" s="60"/>
      <c r="Q2" s="60"/>
      <c r="R2" s="60"/>
    </row>
    <row r="3" spans="2:20" s="1" customFormat="1" x14ac:dyDescent="0.25">
      <c r="B3" s="2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4"/>
      <c r="P3" s="2"/>
      <c r="Q3" s="12"/>
      <c r="R3" s="12"/>
      <c r="S3" s="12"/>
      <c r="T3" s="12"/>
    </row>
    <row r="4" spans="2:20" s="1" customFormat="1" ht="15" customHeight="1" x14ac:dyDescent="0.25">
      <c r="B4" s="62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2:20" ht="15" customHeight="1" x14ac:dyDescent="0.25">
      <c r="B5" s="63" t="s">
        <v>1</v>
      </c>
      <c r="C5" s="63" t="s">
        <v>2</v>
      </c>
      <c r="D5" s="42"/>
      <c r="E5" s="63" t="s">
        <v>3</v>
      </c>
      <c r="F5" s="63" t="s">
        <v>4</v>
      </c>
      <c r="G5" s="61" t="s">
        <v>5</v>
      </c>
      <c r="H5" s="61"/>
      <c r="I5" s="61"/>
      <c r="J5" s="61"/>
      <c r="K5" s="61"/>
      <c r="L5" s="64" t="s">
        <v>6</v>
      </c>
      <c r="M5" s="64"/>
      <c r="N5" s="64"/>
      <c r="O5" s="65" t="s">
        <v>7</v>
      </c>
      <c r="P5" s="66"/>
      <c r="Q5" s="66"/>
      <c r="R5" s="66"/>
    </row>
    <row r="6" spans="2:20" ht="126.75" customHeight="1" x14ac:dyDescent="0.25">
      <c r="B6" s="63"/>
      <c r="C6" s="63"/>
      <c r="D6" s="42" t="s">
        <v>69</v>
      </c>
      <c r="E6" s="63"/>
      <c r="F6" s="63"/>
      <c r="G6" s="32" t="s">
        <v>33</v>
      </c>
      <c r="H6" s="32" t="s">
        <v>34</v>
      </c>
      <c r="I6" s="25" t="s">
        <v>35</v>
      </c>
      <c r="J6" s="26"/>
      <c r="K6" s="27"/>
      <c r="L6" s="5" t="s">
        <v>8</v>
      </c>
      <c r="M6" s="5" t="s">
        <v>9</v>
      </c>
      <c r="N6" s="6" t="s">
        <v>10</v>
      </c>
      <c r="O6" s="7" t="s">
        <v>11</v>
      </c>
      <c r="P6" s="8" t="s">
        <v>12</v>
      </c>
      <c r="Q6" s="8" t="s">
        <v>13</v>
      </c>
      <c r="R6" s="8" t="s">
        <v>14</v>
      </c>
    </row>
    <row r="7" spans="2:20" ht="23.25" hidden="1" customHeight="1" x14ac:dyDescent="0.25">
      <c r="B7" s="38">
        <v>1</v>
      </c>
      <c r="C7" s="43" t="s">
        <v>44</v>
      </c>
      <c r="D7" s="43" t="s">
        <v>70</v>
      </c>
      <c r="E7" s="38" t="s">
        <v>43</v>
      </c>
      <c r="F7" s="38">
        <v>595</v>
      </c>
      <c r="G7" s="45">
        <v>354.45</v>
      </c>
      <c r="H7" s="45">
        <v>357.93</v>
      </c>
      <c r="I7" s="46">
        <v>347.5</v>
      </c>
      <c r="J7" s="26"/>
      <c r="K7" s="27"/>
      <c r="L7" s="28">
        <f t="shared" ref="L7:L31" si="0">AVERAGE(G7:K7)</f>
        <v>353.29333333333335</v>
      </c>
      <c r="M7" s="29">
        <f t="shared" ref="M7:M31" si="1">SQRT((SUM(IF(G7&gt;0,POWER(G7-L7,2),0),IF(H7&gt;0,POWER(H7-L7,2),0),IF(I7&gt;0,POWER(I7-L7,2),0),IF(J7&gt;0,POWER(J7-L7,2),0),IF(K7&gt;0,POWER(K7-L7,2),0),))/(COUNTA(G7:K7)-1))</f>
        <v>5.3103326951645275</v>
      </c>
      <c r="N7" s="44">
        <f t="shared" ref="N7:N31" si="2">M7/L7*100</f>
        <v>1.5030945093306394</v>
      </c>
      <c r="O7" s="30">
        <f t="shared" ref="O7:O31" si="3">F7*L7</f>
        <v>210209.53333333335</v>
      </c>
      <c r="P7" s="31">
        <f t="shared" ref="P7:P31" si="4">L7</f>
        <v>353.29333333333335</v>
      </c>
      <c r="Q7" s="30">
        <f t="shared" ref="Q7:Q31" si="5">ROUNDUP(P7,2)</f>
        <v>353.3</v>
      </c>
      <c r="R7" s="41">
        <f>Q7*F7</f>
        <v>210213.5</v>
      </c>
      <c r="S7">
        <f>F8*I8</f>
        <v>7138</v>
      </c>
    </row>
    <row r="8" spans="2:20" ht="27.75" customHeight="1" x14ac:dyDescent="0.25">
      <c r="B8" s="38">
        <v>2</v>
      </c>
      <c r="C8" s="43" t="s">
        <v>67</v>
      </c>
      <c r="D8" s="43" t="s">
        <v>71</v>
      </c>
      <c r="E8" s="38" t="s">
        <v>43</v>
      </c>
      <c r="F8" s="38">
        <v>200</v>
      </c>
      <c r="G8" s="45">
        <v>29.84</v>
      </c>
      <c r="H8" s="45">
        <v>30.13</v>
      </c>
      <c r="I8" s="46">
        <v>35.69</v>
      </c>
      <c r="J8" s="26"/>
      <c r="K8" s="27"/>
      <c r="L8" s="28">
        <f t="shared" si="0"/>
        <v>31.886666666666667</v>
      </c>
      <c r="M8" s="29">
        <f t="shared" si="1"/>
        <v>3.2969733595122248</v>
      </c>
      <c r="N8" s="44">
        <f t="shared" si="2"/>
        <v>10.339661382538861</v>
      </c>
      <c r="O8" s="30">
        <f t="shared" si="3"/>
        <v>6377.333333333333</v>
      </c>
      <c r="P8" s="31">
        <f t="shared" si="4"/>
        <v>31.886666666666667</v>
      </c>
      <c r="Q8" s="30">
        <f t="shared" si="5"/>
        <v>31.89</v>
      </c>
      <c r="R8" s="41">
        <f t="shared" ref="R8:R31" si="6">Q8*F8</f>
        <v>6378</v>
      </c>
    </row>
    <row r="9" spans="2:20" ht="23.25" customHeight="1" x14ac:dyDescent="0.25">
      <c r="B9" s="38">
        <v>3</v>
      </c>
      <c r="C9" s="43" t="s">
        <v>45</v>
      </c>
      <c r="D9" s="43" t="s">
        <v>72</v>
      </c>
      <c r="E9" s="38" t="s">
        <v>43</v>
      </c>
      <c r="F9" s="38">
        <v>150</v>
      </c>
      <c r="G9" s="45">
        <v>11.7</v>
      </c>
      <c r="H9" s="45">
        <v>11.82</v>
      </c>
      <c r="I9" s="46">
        <v>14</v>
      </c>
      <c r="J9" s="26"/>
      <c r="K9" s="27"/>
      <c r="L9" s="28">
        <f t="shared" si="0"/>
        <v>12.506666666666666</v>
      </c>
      <c r="M9" s="29">
        <f t="shared" si="1"/>
        <v>1.2946556813814758</v>
      </c>
      <c r="N9" s="44">
        <f t="shared" si="2"/>
        <v>10.35172453130178</v>
      </c>
      <c r="O9" s="30">
        <f t="shared" si="3"/>
        <v>1876</v>
      </c>
      <c r="P9" s="31">
        <f t="shared" si="4"/>
        <v>12.506666666666666</v>
      </c>
      <c r="Q9" s="30">
        <f t="shared" si="5"/>
        <v>12.51</v>
      </c>
      <c r="R9" s="41">
        <f t="shared" si="6"/>
        <v>1876.5</v>
      </c>
    </row>
    <row r="10" spans="2:20" ht="25.5" customHeight="1" x14ac:dyDescent="0.25">
      <c r="B10" s="38">
        <v>4</v>
      </c>
      <c r="C10" s="43" t="s">
        <v>46</v>
      </c>
      <c r="D10" s="43" t="s">
        <v>73</v>
      </c>
      <c r="E10" s="38" t="s">
        <v>43</v>
      </c>
      <c r="F10" s="38">
        <v>50</v>
      </c>
      <c r="G10" s="45">
        <v>134</v>
      </c>
      <c r="H10" s="45">
        <v>135.31</v>
      </c>
      <c r="I10" s="46">
        <v>160.27000000000001</v>
      </c>
      <c r="J10" s="26"/>
      <c r="K10" s="27"/>
      <c r="L10" s="28">
        <f t="shared" si="0"/>
        <v>143.19333333333336</v>
      </c>
      <c r="M10" s="29">
        <f t="shared" si="1"/>
        <v>14.803325076932326</v>
      </c>
      <c r="N10" s="44">
        <f t="shared" si="2"/>
        <v>10.337998796684429</v>
      </c>
      <c r="O10" s="30">
        <f t="shared" si="3"/>
        <v>7159.6666666666679</v>
      </c>
      <c r="P10" s="31">
        <f t="shared" si="4"/>
        <v>143.19333333333336</v>
      </c>
      <c r="Q10" s="30">
        <f t="shared" si="5"/>
        <v>143.19999999999999</v>
      </c>
      <c r="R10" s="41">
        <f t="shared" si="6"/>
        <v>7159.9999999999991</v>
      </c>
    </row>
    <row r="11" spans="2:20" ht="22.5" customHeight="1" x14ac:dyDescent="0.25">
      <c r="B11" s="38">
        <v>5</v>
      </c>
      <c r="C11" s="43" t="s">
        <v>57</v>
      </c>
      <c r="D11" s="43" t="s">
        <v>74</v>
      </c>
      <c r="E11" s="38" t="s">
        <v>43</v>
      </c>
      <c r="F11" s="40">
        <v>10</v>
      </c>
      <c r="G11" s="43">
        <v>161.24</v>
      </c>
      <c r="H11" s="45">
        <v>162.82</v>
      </c>
      <c r="I11" s="45">
        <v>160.27000000000001</v>
      </c>
      <c r="J11" s="26"/>
      <c r="K11" s="27"/>
      <c r="L11" s="28">
        <f>AVERAGE(H11:K11)</f>
        <v>161.54500000000002</v>
      </c>
      <c r="M11" s="29">
        <f t="shared" si="1"/>
        <v>1.2931115574458301</v>
      </c>
      <c r="N11" s="44">
        <f t="shared" si="2"/>
        <v>0.80046523101663936</v>
      </c>
      <c r="O11" s="30">
        <f t="shared" si="3"/>
        <v>1615.4500000000003</v>
      </c>
      <c r="P11" s="31">
        <f t="shared" si="4"/>
        <v>161.54500000000002</v>
      </c>
      <c r="Q11" s="30">
        <f t="shared" si="5"/>
        <v>161.54999999999998</v>
      </c>
      <c r="R11" s="41">
        <f t="shared" si="6"/>
        <v>1615.4999999999998</v>
      </c>
    </row>
    <row r="12" spans="2:20" ht="29.25" customHeight="1" x14ac:dyDescent="0.25">
      <c r="B12" s="38">
        <v>6</v>
      </c>
      <c r="C12" s="38" t="s">
        <v>47</v>
      </c>
      <c r="D12" s="42" t="s">
        <v>75</v>
      </c>
      <c r="E12" s="38" t="s">
        <v>43</v>
      </c>
      <c r="F12" s="38">
        <v>5</v>
      </c>
      <c r="G12" s="45">
        <v>172.57</v>
      </c>
      <c r="H12" s="45">
        <v>174.26</v>
      </c>
      <c r="I12" s="46">
        <v>206.4</v>
      </c>
      <c r="J12" s="26"/>
      <c r="K12" s="27"/>
      <c r="L12" s="28">
        <f t="shared" si="0"/>
        <v>184.41</v>
      </c>
      <c r="M12" s="29">
        <f t="shared" si="1"/>
        <v>19.062636229021429</v>
      </c>
      <c r="N12" s="44">
        <f t="shared" si="2"/>
        <v>10.337094641842324</v>
      </c>
      <c r="O12" s="30">
        <f t="shared" si="3"/>
        <v>922.05</v>
      </c>
      <c r="P12" s="31">
        <f t="shared" si="4"/>
        <v>184.41</v>
      </c>
      <c r="Q12" s="30">
        <f t="shared" si="5"/>
        <v>184.41</v>
      </c>
      <c r="R12" s="41">
        <f t="shared" si="6"/>
        <v>922.05</v>
      </c>
    </row>
    <row r="13" spans="2:20" ht="24.75" customHeight="1" x14ac:dyDescent="0.25">
      <c r="B13" s="38">
        <v>7</v>
      </c>
      <c r="C13" s="38" t="s">
        <v>48</v>
      </c>
      <c r="D13" s="42" t="s">
        <v>76</v>
      </c>
      <c r="E13" s="38" t="s">
        <v>43</v>
      </c>
      <c r="F13" s="38">
        <v>100</v>
      </c>
      <c r="G13" s="6">
        <v>10.84</v>
      </c>
      <c r="H13" s="6">
        <v>6.86</v>
      </c>
      <c r="I13" s="47">
        <v>7.89</v>
      </c>
      <c r="J13" s="48"/>
      <c r="K13" s="49"/>
      <c r="L13" s="50">
        <f t="shared" si="0"/>
        <v>8.5299999999999994</v>
      </c>
      <c r="M13" s="51">
        <f t="shared" si="1"/>
        <v>2.065744417879424</v>
      </c>
      <c r="N13" s="44">
        <f t="shared" si="2"/>
        <v>24.217402319805675</v>
      </c>
      <c r="O13" s="52">
        <f t="shared" si="3"/>
        <v>852.99999999999989</v>
      </c>
      <c r="P13" s="31">
        <f t="shared" si="4"/>
        <v>8.5299999999999994</v>
      </c>
      <c r="Q13" s="30">
        <f t="shared" si="5"/>
        <v>8.5299999999999994</v>
      </c>
      <c r="R13" s="41">
        <f t="shared" si="6"/>
        <v>852.99999999999989</v>
      </c>
    </row>
    <row r="14" spans="2:20" ht="28.5" customHeight="1" x14ac:dyDescent="0.25">
      <c r="B14" s="38">
        <v>8</v>
      </c>
      <c r="C14" s="38" t="s">
        <v>49</v>
      </c>
      <c r="D14" s="42" t="s">
        <v>76</v>
      </c>
      <c r="E14" s="38" t="s">
        <v>43</v>
      </c>
      <c r="F14" s="38">
        <v>20</v>
      </c>
      <c r="G14" s="6">
        <v>13.22</v>
      </c>
      <c r="H14" s="6">
        <v>10.95</v>
      </c>
      <c r="I14" s="47">
        <v>12.97</v>
      </c>
      <c r="J14" s="48"/>
      <c r="K14" s="49"/>
      <c r="L14" s="50">
        <f t="shared" si="0"/>
        <v>12.38</v>
      </c>
      <c r="M14" s="51">
        <f t="shared" si="1"/>
        <v>1.2447088012864704</v>
      </c>
      <c r="N14" s="44">
        <f t="shared" si="2"/>
        <v>10.054190640439986</v>
      </c>
      <c r="O14" s="52">
        <f t="shared" si="3"/>
        <v>247.60000000000002</v>
      </c>
      <c r="P14" s="31">
        <f t="shared" si="4"/>
        <v>12.38</v>
      </c>
      <c r="Q14" s="30">
        <f t="shared" si="5"/>
        <v>12.38</v>
      </c>
      <c r="R14" s="41">
        <f t="shared" si="6"/>
        <v>247.60000000000002</v>
      </c>
    </row>
    <row r="15" spans="2:20" ht="24" customHeight="1" x14ac:dyDescent="0.25">
      <c r="B15" s="38">
        <v>9</v>
      </c>
      <c r="C15" s="38" t="s">
        <v>50</v>
      </c>
      <c r="D15" s="42" t="s">
        <v>71</v>
      </c>
      <c r="E15" s="38" t="s">
        <v>43</v>
      </c>
      <c r="F15" s="38">
        <v>20</v>
      </c>
      <c r="G15" s="45">
        <v>120.4</v>
      </c>
      <c r="H15" s="45">
        <v>121.58</v>
      </c>
      <c r="I15" s="46">
        <v>144.01</v>
      </c>
      <c r="J15" s="26"/>
      <c r="K15" s="27"/>
      <c r="L15" s="28">
        <f t="shared" si="0"/>
        <v>128.66333333333333</v>
      </c>
      <c r="M15" s="29">
        <f t="shared" si="1"/>
        <v>13.30369246988719</v>
      </c>
      <c r="N15" s="44">
        <f t="shared" si="2"/>
        <v>10.339925233726669</v>
      </c>
      <c r="O15" s="30">
        <f t="shared" si="3"/>
        <v>2573.2666666666664</v>
      </c>
      <c r="P15" s="31">
        <f t="shared" si="4"/>
        <v>128.66333333333333</v>
      </c>
      <c r="Q15" s="30">
        <f t="shared" si="5"/>
        <v>128.66999999999999</v>
      </c>
      <c r="R15" s="41">
        <f t="shared" si="6"/>
        <v>2573.3999999999996</v>
      </c>
    </row>
    <row r="16" spans="2:20" ht="25.5" customHeight="1" x14ac:dyDescent="0.25">
      <c r="B16" s="38">
        <v>10</v>
      </c>
      <c r="C16" s="38" t="s">
        <v>51</v>
      </c>
      <c r="D16" s="42" t="s">
        <v>77</v>
      </c>
      <c r="E16" s="38" t="s">
        <v>43</v>
      </c>
      <c r="F16" s="38">
        <v>20</v>
      </c>
      <c r="G16" s="45">
        <v>10.029999999999999</v>
      </c>
      <c r="H16" s="45">
        <v>10.130000000000001</v>
      </c>
      <c r="I16" s="46">
        <v>12</v>
      </c>
      <c r="J16" s="26"/>
      <c r="K16" s="27"/>
      <c r="L16" s="28">
        <f t="shared" si="0"/>
        <v>10.719999999999999</v>
      </c>
      <c r="M16" s="29">
        <f t="shared" si="1"/>
        <v>1.109639581125331</v>
      </c>
      <c r="N16" s="44">
        <f t="shared" si="2"/>
        <v>10.351115495572119</v>
      </c>
      <c r="O16" s="30">
        <f t="shared" si="3"/>
        <v>214.39999999999998</v>
      </c>
      <c r="P16" s="31">
        <f t="shared" si="4"/>
        <v>10.719999999999999</v>
      </c>
      <c r="Q16" s="30">
        <f t="shared" si="5"/>
        <v>10.72</v>
      </c>
      <c r="R16" s="41">
        <f t="shared" si="6"/>
        <v>214.4</v>
      </c>
    </row>
    <row r="17" spans="2:18" ht="22.5" customHeight="1" x14ac:dyDescent="0.25">
      <c r="B17" s="38">
        <v>11</v>
      </c>
      <c r="C17" s="38" t="s">
        <v>52</v>
      </c>
      <c r="D17" s="42" t="s">
        <v>78</v>
      </c>
      <c r="E17" s="38" t="s">
        <v>43</v>
      </c>
      <c r="F17" s="38">
        <v>70</v>
      </c>
      <c r="G17" s="45">
        <v>157.72999999999999</v>
      </c>
      <c r="H17" s="45">
        <v>159.28</v>
      </c>
      <c r="I17" s="46">
        <v>188.66</v>
      </c>
      <c r="J17" s="26"/>
      <c r="K17" s="27"/>
      <c r="L17" s="28">
        <f t="shared" si="0"/>
        <v>168.55666666666664</v>
      </c>
      <c r="M17" s="29">
        <f t="shared" si="1"/>
        <v>17.427238258924831</v>
      </c>
      <c r="N17" s="44">
        <f t="shared" si="2"/>
        <v>10.339097588699053</v>
      </c>
      <c r="O17" s="30">
        <f t="shared" si="3"/>
        <v>11798.966666666665</v>
      </c>
      <c r="P17" s="31">
        <f t="shared" si="4"/>
        <v>168.55666666666664</v>
      </c>
      <c r="Q17" s="30">
        <f t="shared" si="5"/>
        <v>168.56</v>
      </c>
      <c r="R17" s="41">
        <f t="shared" si="6"/>
        <v>11799.2</v>
      </c>
    </row>
    <row r="18" spans="2:18" ht="22.5" customHeight="1" x14ac:dyDescent="0.25">
      <c r="B18" s="38">
        <v>12</v>
      </c>
      <c r="C18" s="42" t="s">
        <v>68</v>
      </c>
      <c r="D18" s="42" t="s">
        <v>79</v>
      </c>
      <c r="E18" s="38" t="s">
        <v>43</v>
      </c>
      <c r="F18" s="38">
        <v>10</v>
      </c>
      <c r="G18" s="45">
        <v>16.309999999999999</v>
      </c>
      <c r="H18" s="45">
        <v>16.47</v>
      </c>
      <c r="I18" s="46">
        <v>19.510000000000002</v>
      </c>
      <c r="J18" s="26"/>
      <c r="K18" s="27"/>
      <c r="L18" s="28">
        <f t="shared" si="0"/>
        <v>17.430000000000003</v>
      </c>
      <c r="M18" s="29">
        <f t="shared" si="1"/>
        <v>1.8031084271335447</v>
      </c>
      <c r="N18" s="44">
        <f t="shared" si="2"/>
        <v>10.344856151081723</v>
      </c>
      <c r="O18" s="30">
        <f t="shared" si="3"/>
        <v>174.30000000000004</v>
      </c>
      <c r="P18" s="31">
        <f t="shared" si="4"/>
        <v>17.430000000000003</v>
      </c>
      <c r="Q18" s="30">
        <f t="shared" si="5"/>
        <v>17.43</v>
      </c>
      <c r="R18" s="41">
        <f t="shared" si="6"/>
        <v>174.3</v>
      </c>
    </row>
    <row r="19" spans="2:18" ht="22.5" customHeight="1" x14ac:dyDescent="0.25">
      <c r="B19" s="38">
        <v>13</v>
      </c>
      <c r="C19" s="38" t="s">
        <v>53</v>
      </c>
      <c r="D19" s="42" t="s">
        <v>80</v>
      </c>
      <c r="E19" s="38" t="s">
        <v>43</v>
      </c>
      <c r="F19" s="38">
        <v>10</v>
      </c>
      <c r="G19" s="45">
        <v>17.03</v>
      </c>
      <c r="H19" s="45">
        <v>17.2</v>
      </c>
      <c r="I19" s="46">
        <v>20.37</v>
      </c>
      <c r="J19" s="26"/>
      <c r="K19" s="27"/>
      <c r="L19" s="28">
        <f t="shared" si="0"/>
        <v>18.200000000000003</v>
      </c>
      <c r="M19" s="29">
        <f t="shared" si="1"/>
        <v>1.8811964278086437</v>
      </c>
      <c r="N19" s="44">
        <f t="shared" si="2"/>
        <v>10.3362441088387</v>
      </c>
      <c r="O19" s="30">
        <f t="shared" si="3"/>
        <v>182.00000000000003</v>
      </c>
      <c r="P19" s="31">
        <f t="shared" si="4"/>
        <v>18.200000000000003</v>
      </c>
      <c r="Q19" s="30">
        <f t="shared" si="5"/>
        <v>18.2</v>
      </c>
      <c r="R19" s="41">
        <f t="shared" si="6"/>
        <v>182</v>
      </c>
    </row>
    <row r="20" spans="2:18" ht="22.5" customHeight="1" x14ac:dyDescent="0.25">
      <c r="B20" s="38">
        <v>14</v>
      </c>
      <c r="C20" s="38" t="s">
        <v>54</v>
      </c>
      <c r="D20" s="42" t="s">
        <v>81</v>
      </c>
      <c r="E20" s="38" t="s">
        <v>43</v>
      </c>
      <c r="F20" s="38">
        <v>10</v>
      </c>
      <c r="G20" s="39">
        <v>148.11000000000001</v>
      </c>
      <c r="H20" s="39">
        <v>149.56</v>
      </c>
      <c r="I20" s="25">
        <v>177.15</v>
      </c>
      <c r="J20" s="26"/>
      <c r="K20" s="27"/>
      <c r="L20" s="28">
        <f t="shared" si="0"/>
        <v>158.27333333333334</v>
      </c>
      <c r="M20" s="29">
        <f t="shared" si="1"/>
        <v>16.363741422221672</v>
      </c>
      <c r="N20" s="44">
        <f t="shared" si="2"/>
        <v>10.338912486134749</v>
      </c>
      <c r="O20" s="30">
        <f t="shared" si="3"/>
        <v>1582.7333333333333</v>
      </c>
      <c r="P20" s="31">
        <f t="shared" si="4"/>
        <v>158.27333333333334</v>
      </c>
      <c r="Q20" s="30">
        <f t="shared" si="5"/>
        <v>158.28</v>
      </c>
      <c r="R20" s="41">
        <f t="shared" si="6"/>
        <v>1582.8</v>
      </c>
    </row>
    <row r="21" spans="2:18" ht="22.5" customHeight="1" x14ac:dyDescent="0.25">
      <c r="B21" s="38">
        <v>15</v>
      </c>
      <c r="C21" s="38" t="s">
        <v>55</v>
      </c>
      <c r="D21" s="42" t="s">
        <v>82</v>
      </c>
      <c r="E21" s="38" t="s">
        <v>43</v>
      </c>
      <c r="F21" s="38">
        <v>5</v>
      </c>
      <c r="G21" s="39">
        <v>113.4</v>
      </c>
      <c r="H21" s="39">
        <v>114.51</v>
      </c>
      <c r="I21" s="25">
        <v>135.63</v>
      </c>
      <c r="J21" s="26"/>
      <c r="K21" s="27"/>
      <c r="L21" s="28">
        <f t="shared" si="0"/>
        <v>121.18</v>
      </c>
      <c r="M21" s="29">
        <f t="shared" si="1"/>
        <v>12.526368188744886</v>
      </c>
      <c r="N21" s="44">
        <f t="shared" si="2"/>
        <v>10.336993058875132</v>
      </c>
      <c r="O21" s="30">
        <f t="shared" si="3"/>
        <v>605.90000000000009</v>
      </c>
      <c r="P21" s="31">
        <f t="shared" si="4"/>
        <v>121.18</v>
      </c>
      <c r="Q21" s="30">
        <f t="shared" si="5"/>
        <v>121.18</v>
      </c>
      <c r="R21" s="41">
        <f t="shared" si="6"/>
        <v>605.90000000000009</v>
      </c>
    </row>
    <row r="22" spans="2:18" ht="22.5" customHeight="1" x14ac:dyDescent="0.25">
      <c r="B22" s="38">
        <v>16</v>
      </c>
      <c r="C22" s="38" t="s">
        <v>56</v>
      </c>
      <c r="D22" s="42" t="s">
        <v>83</v>
      </c>
      <c r="E22" s="38" t="s">
        <v>43</v>
      </c>
      <c r="F22" s="38">
        <v>10</v>
      </c>
      <c r="G22" s="39">
        <v>23.26</v>
      </c>
      <c r="H22" s="39">
        <v>25.51</v>
      </c>
      <c r="I22" s="25">
        <v>30.21</v>
      </c>
      <c r="J22" s="26"/>
      <c r="K22" s="27"/>
      <c r="L22" s="28">
        <f t="shared" si="0"/>
        <v>26.326666666666668</v>
      </c>
      <c r="M22" s="29">
        <f t="shared" si="1"/>
        <v>3.5462421425127375</v>
      </c>
      <c r="N22" s="44">
        <f t="shared" si="2"/>
        <v>13.470152478523945</v>
      </c>
      <c r="O22" s="30">
        <f t="shared" si="3"/>
        <v>263.26666666666665</v>
      </c>
      <c r="P22" s="31">
        <f t="shared" si="4"/>
        <v>26.326666666666668</v>
      </c>
      <c r="Q22" s="30">
        <f t="shared" si="5"/>
        <v>26.330000000000002</v>
      </c>
      <c r="R22" s="41">
        <f t="shared" si="6"/>
        <v>263.3</v>
      </c>
    </row>
    <row r="23" spans="2:18" ht="22.5" customHeight="1" x14ac:dyDescent="0.25">
      <c r="B23" s="38">
        <v>17</v>
      </c>
      <c r="C23" s="38" t="s">
        <v>57</v>
      </c>
      <c r="D23" s="42" t="s">
        <v>74</v>
      </c>
      <c r="E23" s="38" t="s">
        <v>43</v>
      </c>
      <c r="F23" s="38">
        <v>10</v>
      </c>
      <c r="G23" s="39">
        <v>161.24</v>
      </c>
      <c r="H23" s="39">
        <v>162.82</v>
      </c>
      <c r="I23" s="25">
        <v>192.85</v>
      </c>
      <c r="J23" s="26"/>
      <c r="K23" s="27"/>
      <c r="L23" s="28">
        <f t="shared" si="0"/>
        <v>172.30333333333331</v>
      </c>
      <c r="M23" s="29">
        <f t="shared" si="1"/>
        <v>17.811463537096923</v>
      </c>
      <c r="N23" s="44">
        <f t="shared" si="2"/>
        <v>10.337271596852601</v>
      </c>
      <c r="O23" s="30">
        <f t="shared" si="3"/>
        <v>1723.0333333333331</v>
      </c>
      <c r="P23" s="31">
        <f t="shared" si="4"/>
        <v>172.30333333333331</v>
      </c>
      <c r="Q23" s="30">
        <f t="shared" si="5"/>
        <v>172.31</v>
      </c>
      <c r="R23" s="41">
        <f t="shared" si="6"/>
        <v>1723.1</v>
      </c>
    </row>
    <row r="24" spans="2:18" ht="22.5" customHeight="1" x14ac:dyDescent="0.25">
      <c r="B24" s="38">
        <v>18</v>
      </c>
      <c r="C24" s="38" t="s">
        <v>58</v>
      </c>
      <c r="D24" s="42" t="s">
        <v>84</v>
      </c>
      <c r="E24" s="38" t="s">
        <v>43</v>
      </c>
      <c r="F24" s="38">
        <v>2</v>
      </c>
      <c r="G24" s="39">
        <v>84.51</v>
      </c>
      <c r="H24" s="39">
        <v>85.34</v>
      </c>
      <c r="I24" s="25">
        <v>101.08</v>
      </c>
      <c r="J24" s="26"/>
      <c r="K24" s="27"/>
      <c r="L24" s="28">
        <f t="shared" si="0"/>
        <v>90.31</v>
      </c>
      <c r="M24" s="29">
        <f t="shared" si="1"/>
        <v>9.3363215454481825</v>
      </c>
      <c r="N24" s="44">
        <f t="shared" si="2"/>
        <v>10.338081658120011</v>
      </c>
      <c r="O24" s="30">
        <f t="shared" si="3"/>
        <v>180.62</v>
      </c>
      <c r="P24" s="31">
        <f t="shared" si="4"/>
        <v>90.31</v>
      </c>
      <c r="Q24" s="30">
        <f t="shared" si="5"/>
        <v>90.31</v>
      </c>
      <c r="R24" s="41">
        <f t="shared" si="6"/>
        <v>180.62</v>
      </c>
    </row>
    <row r="25" spans="2:18" ht="22.5" customHeight="1" x14ac:dyDescent="0.25">
      <c r="B25" s="38">
        <v>19</v>
      </c>
      <c r="C25" s="38" t="s">
        <v>59</v>
      </c>
      <c r="D25" s="42" t="s">
        <v>85</v>
      </c>
      <c r="E25" s="38" t="s">
        <v>43</v>
      </c>
      <c r="F25" s="38">
        <v>5</v>
      </c>
      <c r="G25" s="39">
        <v>180.28</v>
      </c>
      <c r="H25" s="39">
        <v>182.23</v>
      </c>
      <c r="I25" s="25">
        <v>215.84</v>
      </c>
      <c r="J25" s="26"/>
      <c r="K25" s="27"/>
      <c r="L25" s="28">
        <f t="shared" si="0"/>
        <v>192.78333333333333</v>
      </c>
      <c r="M25" s="29">
        <f t="shared" si="1"/>
        <v>19.991449005345597</v>
      </c>
      <c r="N25" s="44">
        <f t="shared" si="2"/>
        <v>10.369905250460238</v>
      </c>
      <c r="O25" s="30">
        <f t="shared" si="3"/>
        <v>963.91666666666663</v>
      </c>
      <c r="P25" s="31">
        <f t="shared" si="4"/>
        <v>192.78333333333333</v>
      </c>
      <c r="Q25" s="30">
        <f t="shared" si="5"/>
        <v>192.79</v>
      </c>
      <c r="R25" s="41">
        <f t="shared" si="6"/>
        <v>963.94999999999993</v>
      </c>
    </row>
    <row r="26" spans="2:18" ht="22.5" customHeight="1" x14ac:dyDescent="0.25">
      <c r="B26" s="38">
        <v>20</v>
      </c>
      <c r="C26" s="38" t="s">
        <v>60</v>
      </c>
      <c r="D26" s="42" t="s">
        <v>86</v>
      </c>
      <c r="E26" s="38" t="s">
        <v>43</v>
      </c>
      <c r="F26" s="38">
        <v>5</v>
      </c>
      <c r="G26" s="39">
        <v>85.2</v>
      </c>
      <c r="H26" s="39">
        <v>86.03</v>
      </c>
      <c r="I26" s="25">
        <v>101.9</v>
      </c>
      <c r="J26" s="26"/>
      <c r="K26" s="27"/>
      <c r="L26" s="28">
        <f t="shared" si="0"/>
        <v>91.043333333333337</v>
      </c>
      <c r="M26" s="29">
        <f t="shared" si="1"/>
        <v>9.4113034874736332</v>
      </c>
      <c r="N26" s="44">
        <f t="shared" si="2"/>
        <v>10.337169282913228</v>
      </c>
      <c r="O26" s="30">
        <f t="shared" si="3"/>
        <v>455.2166666666667</v>
      </c>
      <c r="P26" s="31">
        <f t="shared" si="4"/>
        <v>91.043333333333337</v>
      </c>
      <c r="Q26" s="30">
        <f t="shared" si="5"/>
        <v>91.050000000000011</v>
      </c>
      <c r="R26" s="41">
        <f t="shared" si="6"/>
        <v>455.25000000000006</v>
      </c>
    </row>
    <row r="27" spans="2:18" ht="22.5" customHeight="1" x14ac:dyDescent="0.25">
      <c r="B27" s="38">
        <v>21</v>
      </c>
      <c r="C27" s="38" t="s">
        <v>61</v>
      </c>
      <c r="D27" s="42" t="s">
        <v>87</v>
      </c>
      <c r="E27" s="38" t="s">
        <v>43</v>
      </c>
      <c r="F27" s="38">
        <v>5</v>
      </c>
      <c r="G27" s="39">
        <v>86.88</v>
      </c>
      <c r="H27" s="39">
        <v>87.74</v>
      </c>
      <c r="I27" s="25">
        <v>103.92</v>
      </c>
      <c r="J27" s="26"/>
      <c r="K27" s="27"/>
      <c r="L27" s="28">
        <f t="shared" si="0"/>
        <v>92.846666666666678</v>
      </c>
      <c r="M27" s="29">
        <f t="shared" si="1"/>
        <v>9.5994235938067352</v>
      </c>
      <c r="N27" s="44">
        <f t="shared" si="2"/>
        <v>10.339007245429812</v>
      </c>
      <c r="O27" s="30">
        <f t="shared" si="3"/>
        <v>464.23333333333341</v>
      </c>
      <c r="P27" s="31">
        <f t="shared" si="4"/>
        <v>92.846666666666678</v>
      </c>
      <c r="Q27" s="30">
        <f t="shared" si="5"/>
        <v>92.850000000000009</v>
      </c>
      <c r="R27" s="41">
        <f t="shared" si="6"/>
        <v>464.25000000000006</v>
      </c>
    </row>
    <row r="28" spans="2:18" ht="22.5" customHeight="1" x14ac:dyDescent="0.25">
      <c r="B28" s="38">
        <v>22</v>
      </c>
      <c r="C28" s="38" t="s">
        <v>62</v>
      </c>
      <c r="D28" s="42" t="s">
        <v>71</v>
      </c>
      <c r="E28" s="38" t="s">
        <v>43</v>
      </c>
      <c r="F28" s="38">
        <v>10</v>
      </c>
      <c r="G28" s="39">
        <v>135.27000000000001</v>
      </c>
      <c r="H28" s="39">
        <v>156.80000000000001</v>
      </c>
      <c r="I28" s="25">
        <v>185.72</v>
      </c>
      <c r="J28" s="26"/>
      <c r="K28" s="27"/>
      <c r="L28" s="28">
        <f t="shared" si="0"/>
        <v>159.26333333333335</v>
      </c>
      <c r="M28" s="29">
        <f t="shared" si="1"/>
        <v>25.315047567273758</v>
      </c>
      <c r="N28" s="44">
        <f t="shared" si="2"/>
        <v>15.895088365562543</v>
      </c>
      <c r="O28" s="30">
        <f t="shared" si="3"/>
        <v>1592.6333333333334</v>
      </c>
      <c r="P28" s="31">
        <f t="shared" si="4"/>
        <v>159.26333333333335</v>
      </c>
      <c r="Q28" s="30">
        <f t="shared" si="5"/>
        <v>159.26999999999998</v>
      </c>
      <c r="R28" s="41">
        <f t="shared" si="6"/>
        <v>1592.6999999999998</v>
      </c>
    </row>
    <row r="29" spans="2:18" ht="22.5" customHeight="1" x14ac:dyDescent="0.25">
      <c r="B29" s="38">
        <v>23</v>
      </c>
      <c r="C29" s="38" t="s">
        <v>63</v>
      </c>
      <c r="D29" s="42" t="s">
        <v>82</v>
      </c>
      <c r="E29" s="38" t="s">
        <v>43</v>
      </c>
      <c r="F29" s="38">
        <v>10</v>
      </c>
      <c r="G29" s="39">
        <v>19.52</v>
      </c>
      <c r="H29" s="39">
        <v>19.71</v>
      </c>
      <c r="I29" s="25">
        <v>23.35</v>
      </c>
      <c r="J29" s="26"/>
      <c r="K29" s="27"/>
      <c r="L29" s="28">
        <f t="shared" si="0"/>
        <v>20.860000000000003</v>
      </c>
      <c r="M29" s="29">
        <f t="shared" si="1"/>
        <v>2.1584948459516884</v>
      </c>
      <c r="N29" s="44">
        <f t="shared" si="2"/>
        <v>10.347530421628418</v>
      </c>
      <c r="O29" s="30">
        <f t="shared" si="3"/>
        <v>208.60000000000002</v>
      </c>
      <c r="P29" s="31">
        <f t="shared" si="4"/>
        <v>20.860000000000003</v>
      </c>
      <c r="Q29" s="30">
        <f t="shared" si="5"/>
        <v>20.86</v>
      </c>
      <c r="R29" s="41">
        <f t="shared" si="6"/>
        <v>208.6</v>
      </c>
    </row>
    <row r="30" spans="2:18" ht="22.5" customHeight="1" x14ac:dyDescent="0.25">
      <c r="B30" s="38">
        <v>24</v>
      </c>
      <c r="C30" s="38" t="s">
        <v>64</v>
      </c>
      <c r="D30" s="42" t="s">
        <v>88</v>
      </c>
      <c r="E30" s="38" t="s">
        <v>43</v>
      </c>
      <c r="F30" s="38">
        <v>10</v>
      </c>
      <c r="G30" s="39">
        <v>62.76</v>
      </c>
      <c r="H30" s="39">
        <v>63.38</v>
      </c>
      <c r="I30" s="25">
        <v>75.069999999999993</v>
      </c>
      <c r="J30" s="26"/>
      <c r="K30" s="27"/>
      <c r="L30" s="28">
        <f t="shared" si="0"/>
        <v>67.069999999999993</v>
      </c>
      <c r="M30" s="29">
        <f t="shared" si="1"/>
        <v>6.9351351825324894</v>
      </c>
      <c r="N30" s="44">
        <f t="shared" si="2"/>
        <v>10.340144897170852</v>
      </c>
      <c r="O30" s="30">
        <f t="shared" si="3"/>
        <v>670.69999999999993</v>
      </c>
      <c r="P30" s="31">
        <f t="shared" si="4"/>
        <v>67.069999999999993</v>
      </c>
      <c r="Q30" s="30">
        <f t="shared" si="5"/>
        <v>67.069999999999993</v>
      </c>
      <c r="R30" s="41">
        <f t="shared" si="6"/>
        <v>670.69999999999993</v>
      </c>
    </row>
    <row r="31" spans="2:18" ht="22.5" customHeight="1" x14ac:dyDescent="0.25">
      <c r="B31" s="38">
        <v>25</v>
      </c>
      <c r="C31" s="38" t="s">
        <v>65</v>
      </c>
      <c r="D31" s="42" t="s">
        <v>89</v>
      </c>
      <c r="E31" s="38" t="s">
        <v>43</v>
      </c>
      <c r="F31" s="38">
        <v>5</v>
      </c>
      <c r="G31" s="39">
        <v>89.83</v>
      </c>
      <c r="H31" s="39">
        <v>90.71</v>
      </c>
      <c r="I31" s="25">
        <v>107.44</v>
      </c>
      <c r="J31" s="26"/>
      <c r="K31" s="27"/>
      <c r="L31" s="28">
        <f t="shared" si="0"/>
        <v>95.993333333333339</v>
      </c>
      <c r="M31" s="29">
        <f t="shared" si="1"/>
        <v>9.9228641698520352</v>
      </c>
      <c r="N31" s="44">
        <f t="shared" si="2"/>
        <v>10.337034693227345</v>
      </c>
      <c r="O31" s="30">
        <f t="shared" si="3"/>
        <v>479.9666666666667</v>
      </c>
      <c r="P31" s="31">
        <f t="shared" si="4"/>
        <v>95.993333333333339</v>
      </c>
      <c r="Q31" s="30">
        <f t="shared" si="5"/>
        <v>96</v>
      </c>
      <c r="R31" s="41">
        <f t="shared" si="6"/>
        <v>480</v>
      </c>
    </row>
    <row r="32" spans="2:18" ht="26.25" customHeight="1" x14ac:dyDescent="0.25">
      <c r="B32" s="14"/>
      <c r="C32" s="14" t="s">
        <v>66</v>
      </c>
      <c r="D32" s="14"/>
      <c r="E32" s="14"/>
      <c r="F32" s="14"/>
      <c r="G32" s="14"/>
      <c r="H32" s="14"/>
      <c r="I32" s="14"/>
      <c r="J32" s="13"/>
      <c r="K32" s="13"/>
      <c r="L32" s="9"/>
      <c r="M32" s="9"/>
      <c r="N32" s="9"/>
      <c r="O32" s="10"/>
      <c r="P32" s="2"/>
      <c r="Q32" s="2"/>
      <c r="R32" s="11">
        <f>R31+R30+R29+R28+R27+R26+R25+R24+R23+R22+R21+R20+R19+R18+R17+R16+R15+R14+R13+R12+R11+R9+R8</f>
        <v>36027.119999999995</v>
      </c>
    </row>
    <row r="33" spans="2:18" ht="27.75" customHeight="1" x14ac:dyDescent="0.25">
      <c r="B33" s="55" t="s">
        <v>36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2:18" ht="15.75" x14ac:dyDescent="0.25">
      <c r="B34" s="58" t="s">
        <v>15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15"/>
      <c r="P34" s="15"/>
    </row>
    <row r="35" spans="2:18" ht="15.75" x14ac:dyDescent="0.25">
      <c r="B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2:18" ht="27" customHeight="1" x14ac:dyDescent="0.25">
      <c r="B36" s="15"/>
      <c r="C36" s="15"/>
      <c r="D36" s="15"/>
      <c r="E36" s="15"/>
      <c r="F36" s="16" t="s">
        <v>16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8" ht="16.899999999999999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2:18" ht="16.899999999999999" customHeight="1" x14ac:dyDescent="0.25">
      <c r="B38" s="15"/>
      <c r="C38" s="17" t="s">
        <v>17</v>
      </c>
      <c r="D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2:18" ht="16.899999999999999" customHeight="1" x14ac:dyDescent="0.25">
      <c r="B39" s="15"/>
      <c r="C39" s="15"/>
      <c r="D39" s="15"/>
      <c r="E39" s="15"/>
      <c r="F39" s="17" t="s">
        <v>18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8" ht="27" customHeight="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2:18" ht="27" customHeight="1" x14ac:dyDescent="0.25">
      <c r="B41" s="15"/>
      <c r="C41" s="16" t="s">
        <v>19</v>
      </c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8" ht="27" customHeight="1" x14ac:dyDescent="0.25">
      <c r="B42" s="15"/>
      <c r="C42" s="16" t="s">
        <v>20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2:18" ht="16.899999999999999" customHeight="1" x14ac:dyDescent="0.25">
      <c r="B43" s="15"/>
      <c r="C43" s="17" t="s">
        <v>21</v>
      </c>
      <c r="D43" s="1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8" ht="16.899999999999999" customHeight="1" x14ac:dyDescent="0.3">
      <c r="B44" s="18" t="s">
        <v>22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2:18" ht="16.899999999999999" customHeight="1" x14ac:dyDescent="0.25">
      <c r="B45" s="15"/>
      <c r="C45" s="19" t="s">
        <v>23</v>
      </c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8" ht="16.899999999999999" customHeight="1" x14ac:dyDescent="0.25">
      <c r="B46" s="15"/>
      <c r="C46" s="20" t="s">
        <v>24</v>
      </c>
      <c r="D46" s="20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2:18" ht="16.899999999999999" customHeight="1" x14ac:dyDescent="0.25">
      <c r="B47" s="15"/>
      <c r="C47" s="20" t="s">
        <v>17</v>
      </c>
      <c r="D47" s="20"/>
      <c r="E47" s="21" t="s">
        <v>25</v>
      </c>
      <c r="F47" s="21"/>
      <c r="G47" s="21"/>
      <c r="H47" s="21"/>
      <c r="I47" s="21"/>
      <c r="J47" s="21"/>
      <c r="K47" s="21"/>
      <c r="L47" s="21"/>
      <c r="M47" s="21"/>
      <c r="N47" s="15"/>
      <c r="O47" s="15"/>
      <c r="P47" s="15"/>
    </row>
    <row r="48" spans="2:18" ht="16.899999999999999" customHeight="1" x14ac:dyDescent="0.25">
      <c r="B48" s="15"/>
      <c r="C48" s="56" t="s">
        <v>26</v>
      </c>
      <c r="D48" s="56"/>
      <c r="E48" s="56"/>
      <c r="F48" s="56"/>
      <c r="G48" s="56"/>
      <c r="H48" s="56"/>
      <c r="I48" s="15"/>
      <c r="J48" s="15"/>
      <c r="K48" s="15"/>
      <c r="L48" s="15"/>
      <c r="M48" s="15"/>
      <c r="N48" s="15"/>
      <c r="O48" s="15"/>
      <c r="P48" s="15"/>
    </row>
    <row r="49" spans="1:20" ht="16.899999999999999" customHeight="1" x14ac:dyDescent="0.25">
      <c r="B49" s="1"/>
      <c r="C49" s="15"/>
      <c r="D49" s="15"/>
      <c r="E49" s="57" t="s">
        <v>27</v>
      </c>
      <c r="F49" s="57"/>
      <c r="G49" s="57"/>
      <c r="H49" s="57"/>
      <c r="I49" s="57"/>
      <c r="J49" s="15"/>
      <c r="K49" s="15"/>
      <c r="L49" s="15"/>
      <c r="M49" s="15"/>
      <c r="N49" s="15"/>
      <c r="O49" s="15"/>
      <c r="P49" s="15"/>
      <c r="Q49" s="15"/>
      <c r="R49" s="22"/>
    </row>
    <row r="50" spans="1:20" ht="16.899999999999999" customHeight="1" x14ac:dyDescent="0.25">
      <c r="B50" s="1"/>
      <c r="C50" s="15"/>
      <c r="D50" s="15"/>
      <c r="E50" s="57" t="s">
        <v>28</v>
      </c>
      <c r="F50" s="57"/>
      <c r="G50" s="57"/>
      <c r="H50" s="57"/>
      <c r="I50" s="57"/>
      <c r="J50" s="15"/>
      <c r="K50" s="15"/>
      <c r="L50" s="15"/>
      <c r="M50" s="15"/>
      <c r="N50" s="15"/>
      <c r="O50" s="15"/>
      <c r="P50" s="15"/>
      <c r="Q50" s="15"/>
      <c r="R50" s="22"/>
    </row>
    <row r="51" spans="1:20" ht="16.899999999999999" customHeight="1" x14ac:dyDescent="0.25">
      <c r="B51" s="21"/>
      <c r="C51" s="21"/>
      <c r="D51" s="21"/>
      <c r="E51" s="57" t="s">
        <v>30</v>
      </c>
      <c r="F51" s="57"/>
      <c r="G51" s="57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20" ht="16.899999999999999" customHeight="1" x14ac:dyDescent="0.25">
      <c r="B52" s="20" t="s">
        <v>29</v>
      </c>
      <c r="C52" s="53" t="s">
        <v>90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1:20" ht="16.899999999999999" customHeight="1" x14ac:dyDescent="0.25">
      <c r="B53" s="20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1:20" s="1" customFormat="1" ht="16.899999999999999" customHeight="1" x14ac:dyDescent="0.25">
      <c r="B54" s="20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3"/>
    </row>
    <row r="55" spans="1:20" s="1" customFormat="1" ht="16.899999999999999" customHeight="1" x14ac:dyDescent="0.25">
      <c r="B55" s="20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pans="1:20" s="1" customFormat="1" ht="16.899999999999999" customHeight="1" x14ac:dyDescent="0.25">
      <c r="B56" s="20"/>
      <c r="C56" s="34" t="s">
        <v>37</v>
      </c>
      <c r="D56" s="34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20" s="1" customFormat="1" ht="16.899999999999999" customHeight="1" x14ac:dyDescent="0.25">
      <c r="A57" s="36"/>
      <c r="B57" s="37"/>
      <c r="C57" s="59" t="s">
        <v>91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36"/>
    </row>
    <row r="58" spans="1:20" s="1" customFormat="1" ht="16.899999999999999" customHeight="1" x14ac:dyDescent="0.25">
      <c r="A58" s="36"/>
      <c r="B58" s="37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36"/>
    </row>
    <row r="59" spans="1:20" s="1" customFormat="1" ht="16.899999999999999" customHeight="1" x14ac:dyDescent="0.25">
      <c r="A59" s="36"/>
      <c r="B59" s="37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36"/>
    </row>
    <row r="60" spans="1:20" s="1" customFormat="1" ht="16.5" customHeight="1" x14ac:dyDescent="0.25">
      <c r="A60" s="36"/>
      <c r="B60" s="37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36"/>
    </row>
    <row r="61" spans="1:20" s="1" customFormat="1" ht="16.5" hidden="1" customHeight="1" x14ac:dyDescent="0.25">
      <c r="B61" s="20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</row>
    <row r="62" spans="1:20" s="1" customFormat="1" ht="16.5" hidden="1" customHeight="1" x14ac:dyDescent="0.25">
      <c r="B62" s="20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</row>
    <row r="63" spans="1:20" s="1" customFormat="1" ht="16.5" hidden="1" customHeight="1" x14ac:dyDescent="0.25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</row>
    <row r="64" spans="1:20" s="1" customFormat="1" ht="16.899999999999999" customHeight="1" x14ac:dyDescent="0.25">
      <c r="C64" s="20" t="s">
        <v>38</v>
      </c>
      <c r="D64" s="20"/>
      <c r="E64" s="15"/>
      <c r="F64" s="15"/>
      <c r="G64" s="15"/>
      <c r="H64" s="15"/>
      <c r="I64" s="15"/>
      <c r="J64" s="15"/>
      <c r="K64" s="15"/>
      <c r="L64" s="15"/>
      <c r="M64" s="15"/>
    </row>
    <row r="65" spans="3:13" s="1" customFormat="1" ht="16.899999999999999" customHeight="1" x14ac:dyDescent="0.25">
      <c r="C65" s="21" t="s">
        <v>31</v>
      </c>
      <c r="D65" s="21"/>
      <c r="E65" s="15"/>
      <c r="H65" s="15"/>
      <c r="I65" s="15"/>
      <c r="J65" s="15"/>
      <c r="K65" s="15"/>
      <c r="L65" s="15"/>
      <c r="M65" s="15"/>
    </row>
    <row r="66" spans="3:13" s="1" customFormat="1" ht="15.75" x14ac:dyDescent="0.2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3:13" s="1" customFormat="1" ht="16.5" x14ac:dyDescent="0.25">
      <c r="C67" s="21"/>
      <c r="D67" s="21"/>
      <c r="E67" s="15"/>
    </row>
    <row r="68" spans="3:13" s="1" customFormat="1" ht="16.5" x14ac:dyDescent="0.25">
      <c r="C68" s="24" t="s">
        <v>39</v>
      </c>
      <c r="D68" s="24"/>
      <c r="E68" s="24"/>
      <c r="F68" s="24"/>
      <c r="G68" s="24"/>
      <c r="H68" s="24"/>
      <c r="I68" s="24"/>
      <c r="J68" s="24"/>
      <c r="K68" s="24"/>
      <c r="M68" s="15"/>
    </row>
    <row r="69" spans="3:13" s="1" customFormat="1" ht="16.5" x14ac:dyDescent="0.25">
      <c r="C69" s="24" t="s">
        <v>41</v>
      </c>
      <c r="D69" s="24"/>
      <c r="E69" s="24"/>
      <c r="F69" s="24"/>
      <c r="G69" s="24"/>
      <c r="H69" s="24"/>
      <c r="I69" s="33"/>
      <c r="J69" s="33"/>
      <c r="K69" s="24"/>
      <c r="M69" s="15"/>
    </row>
    <row r="70" spans="3:13" s="1" customFormat="1" ht="16.5" x14ac:dyDescent="0.25">
      <c r="C70" s="24" t="s">
        <v>42</v>
      </c>
      <c r="D70" s="24"/>
      <c r="H70" s="67" t="s">
        <v>92</v>
      </c>
      <c r="I70" s="67"/>
      <c r="J70" s="67"/>
      <c r="K70" s="67"/>
      <c r="L70" s="67"/>
    </row>
    <row r="71" spans="3:13" s="1" customFormat="1" ht="16.5" x14ac:dyDescent="0.25">
      <c r="C71" s="24" t="s">
        <v>40</v>
      </c>
      <c r="D71" s="24"/>
    </row>
    <row r="72" spans="3:13" s="1" customFormat="1" x14ac:dyDescent="0.25"/>
    <row r="73" spans="3:13" s="1" customFormat="1" x14ac:dyDescent="0.25"/>
    <row r="74" spans="3:13" s="1" customFormat="1" x14ac:dyDescent="0.25"/>
    <row r="75" spans="3:13" s="1" customFormat="1" x14ac:dyDescent="0.25"/>
    <row r="76" spans="3:13" s="1" customFormat="1" x14ac:dyDescent="0.25"/>
    <row r="77" spans="3:13" s="1" customFormat="1" x14ac:dyDescent="0.25"/>
    <row r="78" spans="3:13" s="1" customFormat="1" x14ac:dyDescent="0.25"/>
    <row r="79" spans="3:13" s="1" customFormat="1" x14ac:dyDescent="0.25"/>
    <row r="80" spans="3:13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pans="2:18" s="1" customFormat="1" x14ac:dyDescent="0.25"/>
    <row r="370" spans="2:18" s="1" customFormat="1" x14ac:dyDescent="0.25"/>
    <row r="371" spans="2:18" s="1" customFormat="1" x14ac:dyDescent="0.25"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2:18" s="1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2:18" s="1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</sheetData>
  <mergeCells count="19">
    <mergeCell ref="H70:L70"/>
    <mergeCell ref="P1:R2"/>
    <mergeCell ref="G5:K5"/>
    <mergeCell ref="B4:R4"/>
    <mergeCell ref="B5:B6"/>
    <mergeCell ref="C5:C6"/>
    <mergeCell ref="E5:E6"/>
    <mergeCell ref="F5:F6"/>
    <mergeCell ref="L5:N5"/>
    <mergeCell ref="O5:R5"/>
    <mergeCell ref="C52:R55"/>
    <mergeCell ref="C61:T63"/>
    <mergeCell ref="B33:R33"/>
    <mergeCell ref="C48:H48"/>
    <mergeCell ref="E49:I49"/>
    <mergeCell ref="E50:I50"/>
    <mergeCell ref="E51:G51"/>
    <mergeCell ref="B34:N34"/>
    <mergeCell ref="C57:R60"/>
  </mergeCells>
  <conditionalFormatting sqref="N7:N31">
    <cfRule type="cellIs" dxfId="0" priority="1" stopIfTrue="1" operator="greaterThan">
      <formula>33</formula>
    </cfRule>
  </conditionalFormatting>
  <pageMargins left="1.6141732283464567" right="1.4960629921259843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Руслан</cp:lastModifiedBy>
  <cp:lastPrinted>2026-06-04T05:59:53Z</cp:lastPrinted>
  <dcterms:created xsi:type="dcterms:W3CDTF">2014-04-01T09:50:37Z</dcterms:created>
  <dcterms:modified xsi:type="dcterms:W3CDTF">2026-06-04T06:38:17Z</dcterms:modified>
</cp:coreProperties>
</file>