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D9211F03-DFCD-41A6-8B45-B93D66F6B02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H10" i="1"/>
  <c r="F10" i="1"/>
  <c r="E10" i="1"/>
  <c r="L9" i="1"/>
  <c r="P9" i="1" s="1"/>
  <c r="I9" i="1"/>
  <c r="I10" i="1" s="1"/>
  <c r="G9" i="1"/>
  <c r="R9" i="1" s="1"/>
  <c r="R10" i="1" s="1"/>
  <c r="K9" i="1" l="1"/>
  <c r="K10" i="1" s="1"/>
  <c r="M9" i="1"/>
  <c r="Q9" i="1" s="1"/>
  <c r="N9" i="1"/>
  <c r="N10" i="1"/>
  <c r="G10" i="1"/>
  <c r="L10" i="1"/>
  <c r="P10" i="1" s="1"/>
  <c r="O10" i="1" l="1"/>
  <c r="O9" i="1"/>
  <c r="M10" i="1"/>
  <c r="Q10" i="1" s="1"/>
</calcChain>
</file>

<file path=xl/sharedStrings.xml><?xml version="1.0" encoding="utf-8"?>
<sst xmlns="http://schemas.openxmlformats.org/spreadsheetml/2006/main" count="34" uniqueCount="24">
  <si>
    <t>Приложение №1 к Извещению</t>
  </si>
  <si>
    <t>Расчет начальной (максимальной) цены контракта</t>
  </si>
  <si>
    <t>№</t>
  </si>
  <si>
    <t>Наименование предмета контракта</t>
  </si>
  <si>
    <t>Код продукции</t>
  </si>
  <si>
    <t>Ед. изм.</t>
  </si>
  <si>
    <t>Количество</t>
  </si>
  <si>
    <t>Цена за ед., руб.</t>
  </si>
  <si>
    <t>Средняя арифметическая величина цены (руб.)</t>
  </si>
  <si>
    <t xml:space="preserve">Среднее квадратичное 
отклонение
</t>
  </si>
  <si>
    <t xml:space="preserve">Коэффициент вариации (%)*
</t>
  </si>
  <si>
    <t>Начальная (максимальная) цена контракта** (руб.)</t>
  </si>
  <si>
    <t>за единицу</t>
  </si>
  <si>
    <t>итого</t>
  </si>
  <si>
    <t>Всего</t>
  </si>
  <si>
    <t>*- коэффициент вариации составляет, менее 33%, совокупность цен принимается однородной            
** Начальная максимальная  цена контракта сформирована с  учетом положений ст. 34 БК РФ, регламентирующей принцип эффективности использования бюджетных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 определения цены контракта производится по минимальной из предложенных цен.</t>
  </si>
  <si>
    <t xml:space="preserve">         Начальная (максимальная) цена контракта установлена, в соответствии с положениями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РФ от 02.10.13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исполнителем)», методом сопоставимых рыночных цен (анализа рынка) на услуги, являющиеся предметом закупки, так как данный метод является приоритетным для определения и обоснования НМЦК. 
         В соответствии с вышеуказанными нормативными актами  направлены соответствующие запросы о предоставлении ценовой информации организациям, поставляющим товары, которые являются предметом  закупки.</t>
  </si>
  <si>
    <t>на поставку воздушного фильтра</t>
  </si>
  <si>
    <t>КП №2                                                      Вх. №1343 от 03.08.26</t>
  </si>
  <si>
    <t>КП №3                                                    Вх. №1274 от 22.07.26</t>
  </si>
  <si>
    <t>28.25.14.111-00000016</t>
  </si>
  <si>
    <t>шт</t>
  </si>
  <si>
    <t>КП №1                                                         Вх. №1349 от 05.08.2026</t>
  </si>
  <si>
    <t xml:space="preserve">Фильтр для очистки воздуха          Фильтр воздушный сменный ФВС-"КРОНТ" 260х90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</si>
</sst>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24" xfId="0" applyFont="1" applyBorder="1" applyAlignment="1">
      <alignment horizontal="center" vertical="center"/>
    </xf>
    <xf numFmtId="0" fontId="1" fillId="0" borderId="25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center" vertical="center" shrinkToFit="1"/>
    </xf>
    <xf numFmtId="0" fontId="2" fillId="0" borderId="27" xfId="0" applyNumberFormat="1" applyFont="1" applyBorder="1" applyAlignment="1">
      <alignment horizontal="center" vertical="center" shrinkToFit="1"/>
    </xf>
    <xf numFmtId="0" fontId="2" fillId="0" borderId="28" xfId="0" applyNumberFormat="1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Fill="1"/>
    <xf numFmtId="0" fontId="4" fillId="0" borderId="0" xfId="0" applyNumberFormat="1" applyFont="1" applyAlignment="1">
      <alignment vertical="center" wrapText="1"/>
    </xf>
    <xf numFmtId="0" fontId="2" fillId="0" borderId="19" xfId="0" applyNumberFormat="1" applyFont="1" applyBorder="1" applyAlignment="1">
      <alignment horizontal="center" vertical="center" shrinkToFit="1"/>
    </xf>
    <xf numFmtId="0" fontId="2" fillId="0" borderId="22" xfId="0" applyNumberFormat="1" applyFont="1" applyBorder="1" applyAlignment="1">
      <alignment horizontal="center" vertical="center" shrinkToFit="1"/>
    </xf>
    <xf numFmtId="0" fontId="2" fillId="0" borderId="23" xfId="0" applyNumberFormat="1" applyFont="1" applyBorder="1" applyAlignment="1">
      <alignment horizontal="center" vertical="center" shrinkToFit="1"/>
    </xf>
    <xf numFmtId="0" fontId="4" fillId="0" borderId="20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center" vertical="center" wrapText="1"/>
    </xf>
    <xf numFmtId="4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" fontId="4" fillId="0" borderId="20" xfId="0" applyNumberFormat="1" applyFont="1" applyBorder="1" applyAlignment="1">
      <alignment horizontal="center" vertical="center" shrinkToFit="1"/>
    </xf>
    <xf numFmtId="4" fontId="4" fillId="0" borderId="20" xfId="0" applyNumberFormat="1" applyFont="1" applyFill="1" applyBorder="1" applyAlignment="1">
      <alignment horizontal="center" vertical="center" shrinkToFit="1"/>
    </xf>
    <xf numFmtId="0" fontId="2" fillId="0" borderId="31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32" xfId="0" applyFont="1" applyBorder="1" applyAlignment="1">
      <alignment horizontal="center" vertical="center" wrapText="1"/>
    </xf>
    <xf numFmtId="4" fontId="2" fillId="0" borderId="24" xfId="0" applyNumberFormat="1" applyFont="1" applyBorder="1" applyAlignment="1">
      <alignment horizontal="right" vertical="center" shrinkToFit="1"/>
    </xf>
    <xf numFmtId="4" fontId="2" fillId="0" borderId="28" xfId="0" applyNumberFormat="1" applyFont="1" applyBorder="1" applyAlignment="1">
      <alignment horizontal="right" vertical="center" shrinkToFit="1"/>
    </xf>
    <xf numFmtId="4" fontId="2" fillId="0" borderId="27" xfId="0" applyNumberFormat="1" applyFont="1" applyBorder="1" applyAlignment="1">
      <alignment horizontal="right" vertical="center" shrinkToFit="1"/>
    </xf>
    <xf numFmtId="4" fontId="2" fillId="0" borderId="29" xfId="0" applyNumberFormat="1" applyFont="1" applyBorder="1" applyAlignment="1">
      <alignment horizontal="right" vertical="center" shrinkToFit="1"/>
    </xf>
    <xf numFmtId="4" fontId="2" fillId="0" borderId="33" xfId="0" applyNumberFormat="1" applyFont="1" applyBorder="1" applyAlignment="1">
      <alignment horizontal="right" vertical="center" shrinkToFit="1"/>
    </xf>
    <xf numFmtId="0" fontId="4" fillId="0" borderId="0" xfId="0" applyFont="1" applyAlignment="1">
      <alignment horizontal="center"/>
    </xf>
    <xf numFmtId="4" fontId="4" fillId="0" borderId="0" xfId="0" applyNumberFormat="1" applyFont="1" applyAlignment="1">
      <alignment wrapText="1"/>
    </xf>
    <xf numFmtId="4" fontId="4" fillId="0" borderId="0" xfId="0" applyNumberFormat="1" applyFont="1"/>
    <xf numFmtId="4" fontId="4" fillId="0" borderId="0" xfId="0" applyNumberFormat="1" applyFont="1" applyBorder="1" applyAlignment="1">
      <alignment vertical="center"/>
    </xf>
    <xf numFmtId="4" fontId="4" fillId="0" borderId="0" xfId="0" applyNumberFormat="1" applyFont="1" applyAlignment="1"/>
    <xf numFmtId="0" fontId="3" fillId="0" borderId="20" xfId="0" applyFont="1" applyFill="1" applyBorder="1" applyAlignment="1">
      <alignment vertical="center" wrapText="1"/>
    </xf>
    <xf numFmtId="0" fontId="4" fillId="0" borderId="0" xfId="0" applyFont="1" applyAlignment="1">
      <alignment vertical="top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vertical="center" wrapText="1"/>
    </xf>
    <xf numFmtId="0" fontId="6" fillId="0" borderId="5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horizontal="right" vertical="top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7" fillId="0" borderId="1" xfId="0" applyFont="1" applyFill="1" applyBorder="1" applyAlignment="1">
      <alignment vertical="top" wrapText="1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textRotation="90" wrapText="1"/>
    </xf>
    <xf numFmtId="0" fontId="1" fillId="0" borderId="14" xfId="0" applyNumberFormat="1" applyFont="1" applyBorder="1" applyAlignment="1">
      <alignment horizontal="center" vertical="center" textRotation="90" wrapText="1"/>
    </xf>
    <xf numFmtId="0" fontId="1" fillId="0" borderId="22" xfId="0" applyNumberFormat="1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9" fontId="1" fillId="0" borderId="2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workbookViewId="0">
      <selection activeCell="C9" sqref="C9"/>
    </sheetView>
  </sheetViews>
  <sheetFormatPr defaultRowHeight="12.75" x14ac:dyDescent="0.2"/>
  <cols>
    <col min="1" max="1" width="12.7109375" style="12" customWidth="1"/>
    <col min="2" max="2" width="30.5703125" style="12" customWidth="1"/>
    <col min="3" max="3" width="19.7109375" style="31" customWidth="1"/>
    <col min="4" max="4" width="10.85546875" style="12" customWidth="1"/>
    <col min="5" max="5" width="7.28515625" style="12" customWidth="1"/>
    <col min="6" max="6" width="12.7109375" style="12" customWidth="1"/>
    <col min="7" max="7" width="14.5703125" style="12" customWidth="1"/>
    <col min="8" max="8" width="12.7109375" style="12" customWidth="1"/>
    <col min="9" max="9" width="14.7109375" style="12" customWidth="1"/>
    <col min="10" max="10" width="12.7109375" style="12" customWidth="1"/>
    <col min="11" max="11" width="15.28515625" style="12" customWidth="1"/>
    <col min="12" max="13" width="12.7109375" style="32" customWidth="1"/>
    <col min="14" max="14" width="8.7109375" style="12" customWidth="1"/>
    <col min="15" max="15" width="11.85546875" style="12" customWidth="1"/>
    <col min="16" max="17" width="8.7109375" style="12" customWidth="1"/>
    <col min="18" max="18" width="15.85546875" style="12" customWidth="1"/>
    <col min="19" max="16384" width="9.140625" style="12"/>
  </cols>
  <sheetData>
    <row r="1" spans="1:18" ht="38.450000000000003" customHeight="1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spans="1:18" s="13" customFormat="1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s="13" customFormat="1" x14ac:dyDescent="0.2">
      <c r="A3" s="52" t="s">
        <v>17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</row>
    <row r="4" spans="1:18" s="13" customFormat="1" ht="98.25" customHeight="1" thickBot="1" x14ac:dyDescent="0.25">
      <c r="A4" s="53" t="s">
        <v>16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</row>
    <row r="5" spans="1:18" ht="13.5" thickBot="1" x14ac:dyDescent="0.25">
      <c r="A5" s="54" t="s">
        <v>2</v>
      </c>
      <c r="B5" s="57" t="s">
        <v>3</v>
      </c>
      <c r="C5" s="60" t="s">
        <v>4</v>
      </c>
      <c r="D5" s="60" t="s">
        <v>5</v>
      </c>
      <c r="E5" s="63" t="s">
        <v>6</v>
      </c>
      <c r="F5" s="66" t="s">
        <v>7</v>
      </c>
      <c r="G5" s="67"/>
      <c r="H5" s="67"/>
      <c r="I5" s="67"/>
      <c r="J5" s="67"/>
      <c r="K5" s="68"/>
      <c r="L5" s="38" t="s">
        <v>8</v>
      </c>
      <c r="M5" s="39"/>
      <c r="N5" s="42" t="s">
        <v>9</v>
      </c>
      <c r="O5" s="43"/>
      <c r="P5" s="42" t="s">
        <v>10</v>
      </c>
      <c r="Q5" s="43"/>
      <c r="R5" s="43" t="s">
        <v>11</v>
      </c>
    </row>
    <row r="6" spans="1:18" s="14" customFormat="1" ht="57.75" customHeight="1" x14ac:dyDescent="0.25">
      <c r="A6" s="55"/>
      <c r="B6" s="58"/>
      <c r="C6" s="61"/>
      <c r="D6" s="61"/>
      <c r="E6" s="64"/>
      <c r="F6" s="48" t="s">
        <v>22</v>
      </c>
      <c r="G6" s="49"/>
      <c r="H6" s="48" t="s">
        <v>18</v>
      </c>
      <c r="I6" s="49"/>
      <c r="J6" s="48" t="s">
        <v>19</v>
      </c>
      <c r="K6" s="49"/>
      <c r="L6" s="40"/>
      <c r="M6" s="41"/>
      <c r="N6" s="44"/>
      <c r="O6" s="45"/>
      <c r="P6" s="46"/>
      <c r="Q6" s="47"/>
      <c r="R6" s="45"/>
    </row>
    <row r="7" spans="1:18" s="14" customFormat="1" ht="13.5" thickBot="1" x14ac:dyDescent="0.3">
      <c r="A7" s="56"/>
      <c r="B7" s="59"/>
      <c r="C7" s="62"/>
      <c r="D7" s="62"/>
      <c r="E7" s="65"/>
      <c r="F7" s="15" t="s">
        <v>12</v>
      </c>
      <c r="G7" s="16" t="s">
        <v>13</v>
      </c>
      <c r="H7" s="15" t="s">
        <v>12</v>
      </c>
      <c r="I7" s="16" t="s">
        <v>13</v>
      </c>
      <c r="J7" s="15" t="s">
        <v>12</v>
      </c>
      <c r="K7" s="16" t="s">
        <v>13</v>
      </c>
      <c r="L7" s="17" t="s">
        <v>12</v>
      </c>
      <c r="M7" s="16" t="s">
        <v>13</v>
      </c>
      <c r="N7" s="17" t="s">
        <v>12</v>
      </c>
      <c r="O7" s="16" t="s">
        <v>13</v>
      </c>
      <c r="P7" s="17" t="s">
        <v>12</v>
      </c>
      <c r="Q7" s="16" t="s">
        <v>13</v>
      </c>
      <c r="R7" s="45"/>
    </row>
    <row r="8" spans="1:18" s="14" customFormat="1" ht="13.5" thickBot="1" x14ac:dyDescent="0.3">
      <c r="A8" s="1">
        <v>1</v>
      </c>
      <c r="B8" s="2">
        <v>2</v>
      </c>
      <c r="C8" s="3"/>
      <c r="D8" s="3"/>
      <c r="E8" s="4">
        <v>3</v>
      </c>
      <c r="F8" s="5">
        <v>4</v>
      </c>
      <c r="G8" s="6">
        <v>5</v>
      </c>
      <c r="H8" s="5">
        <v>6</v>
      </c>
      <c r="I8" s="6">
        <v>7</v>
      </c>
      <c r="J8" s="5">
        <v>8</v>
      </c>
      <c r="K8" s="6">
        <v>9</v>
      </c>
      <c r="L8" s="7">
        <v>10</v>
      </c>
      <c r="M8" s="6">
        <v>11</v>
      </c>
      <c r="N8" s="7">
        <v>12</v>
      </c>
      <c r="O8" s="6">
        <v>13</v>
      </c>
      <c r="P8" s="7">
        <v>14</v>
      </c>
      <c r="Q8" s="6">
        <v>15</v>
      </c>
      <c r="R8" s="8">
        <v>16</v>
      </c>
    </row>
    <row r="9" spans="1:18" ht="39" thickBot="1" x14ac:dyDescent="0.25">
      <c r="A9" s="18">
        <v>1</v>
      </c>
      <c r="B9" s="36" t="s">
        <v>23</v>
      </c>
      <c r="C9" s="69" t="s">
        <v>20</v>
      </c>
      <c r="D9" s="19" t="s">
        <v>21</v>
      </c>
      <c r="E9" s="9">
        <v>600</v>
      </c>
      <c r="F9" s="10">
        <v>54</v>
      </c>
      <c r="G9" s="20">
        <f>ROUND(E9*F9,2)</f>
        <v>32400</v>
      </c>
      <c r="H9" s="10">
        <v>60.25</v>
      </c>
      <c r="I9" s="20">
        <f>ROUND(E9*H9,2)</f>
        <v>36150</v>
      </c>
      <c r="J9" s="11">
        <v>59.266660000000002</v>
      </c>
      <c r="K9" s="20">
        <f>ROUND(E9*J9,2)</f>
        <v>35560</v>
      </c>
      <c r="L9" s="21">
        <f>ROUND(IF(SUM(F9,H9,J9)&gt;0,AVERAGE(F9,H9,J9),0),2)</f>
        <v>57.84</v>
      </c>
      <c r="M9" s="21">
        <f>ROUND(E9*L9,2)</f>
        <v>34704</v>
      </c>
      <c r="N9" s="21">
        <f>ROUND(IF(L9&gt;0,STDEV(F9,H9,J9),0),2)</f>
        <v>3.36</v>
      </c>
      <c r="O9" s="21">
        <f>ROUND(IF(M9&gt;0,STDEV(G9,I9,K9),0),2)</f>
        <v>2016.44</v>
      </c>
      <c r="P9" s="21">
        <f>ROUND(IF(L9&gt;0,STDEV(F9,H9,J9)/AVERAGE(F9,H9,J9)*100,0),2)</f>
        <v>5.81</v>
      </c>
      <c r="Q9" s="21">
        <f>ROUND(IF(M9&gt;0,STDEV(G9,I9,K9)/AVERAGE(G9,I9,K9)*100,0),2)</f>
        <v>5.81</v>
      </c>
      <c r="R9" s="22">
        <f>MIN(G9)</f>
        <v>32400</v>
      </c>
    </row>
    <row r="10" spans="1:18" ht="13.5" thickBot="1" x14ac:dyDescent="0.25">
      <c r="A10" s="23" t="s">
        <v>14</v>
      </c>
      <c r="B10" s="24"/>
      <c r="C10" s="25"/>
      <c r="D10" s="24"/>
      <c r="E10" s="8">
        <f t="shared" ref="E10:M10" si="0">SUM(E9:E9)</f>
        <v>600</v>
      </c>
      <c r="F10" s="26">
        <f t="shared" si="0"/>
        <v>54</v>
      </c>
      <c r="G10" s="26">
        <f t="shared" si="0"/>
        <v>32400</v>
      </c>
      <c r="H10" s="26">
        <f t="shared" si="0"/>
        <v>60.25</v>
      </c>
      <c r="I10" s="26">
        <f t="shared" si="0"/>
        <v>36150</v>
      </c>
      <c r="J10" s="26">
        <f>SUM(J9:J9)</f>
        <v>59.266660000000002</v>
      </c>
      <c r="K10" s="26">
        <f t="shared" si="0"/>
        <v>35560</v>
      </c>
      <c r="L10" s="26">
        <f t="shared" si="0"/>
        <v>57.84</v>
      </c>
      <c r="M10" s="26">
        <f t="shared" si="0"/>
        <v>34704</v>
      </c>
      <c r="N10" s="27">
        <f>STDEV(F10,H10,J10)</f>
        <v>3.3607331816931461</v>
      </c>
      <c r="O10" s="28">
        <f>STDEV(G10,I10,K10)</f>
        <v>2016.4407586967025</v>
      </c>
      <c r="P10" s="27">
        <f>ROUND(IF(L10&gt;0,STDEV(F10,H10,J10)/L10*100,0),2)</f>
        <v>5.81</v>
      </c>
      <c r="Q10" s="29">
        <f>ROUND(IF(M10&gt;0,STDEV(G10,I10,K10)/M10*100,0),2)</f>
        <v>5.81</v>
      </c>
      <c r="R10" s="30">
        <f>SUM(R9:R9)</f>
        <v>32400</v>
      </c>
    </row>
    <row r="11" spans="1:18" x14ac:dyDescent="0.2">
      <c r="N11" s="33"/>
      <c r="O11" s="33"/>
      <c r="P11" s="33"/>
    </row>
    <row r="13" spans="1:18" x14ac:dyDescent="0.2">
      <c r="B13" s="37" t="s">
        <v>15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</row>
    <row r="15" spans="1:18" x14ac:dyDescent="0.2">
      <c r="L15" s="34"/>
      <c r="M15" s="34"/>
      <c r="N15" s="35"/>
      <c r="O15" s="35"/>
      <c r="P15" s="35"/>
      <c r="Q15" s="35"/>
      <c r="R15" s="35"/>
    </row>
  </sheetData>
  <mergeCells count="18">
    <mergeCell ref="A1:R1"/>
    <mergeCell ref="A2:R2"/>
    <mergeCell ref="A3:R3"/>
    <mergeCell ref="A4:R4"/>
    <mergeCell ref="A5:A7"/>
    <mergeCell ref="B5:B7"/>
    <mergeCell ref="C5:C7"/>
    <mergeCell ref="D5:D7"/>
    <mergeCell ref="E5:E7"/>
    <mergeCell ref="F5:K5"/>
    <mergeCell ref="B13:Q13"/>
    <mergeCell ref="L5:M6"/>
    <mergeCell ref="N5:O6"/>
    <mergeCell ref="P5:Q6"/>
    <mergeCell ref="R5:R7"/>
    <mergeCell ref="F6:G6"/>
    <mergeCell ref="H6:I6"/>
    <mergeCell ref="J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2026-08-05T08:07:19Z</dcterms:modified>
</cp:coreProperties>
</file>