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backupFile="1"/>
  <mc:AlternateContent xmlns:mc="http://schemas.openxmlformats.org/markup-compatibility/2006">
    <mc:Choice Requires="x15">
      <x15ac:absPath xmlns:x15ac="http://schemas.microsoft.com/office/spreadsheetml/2010/11/ac" url="C:\Users\GavrinaOP\Desktop\ПАПКА ПРОЦЕДУР\2026\44\25.Прибор для светотерапии\"/>
    </mc:Choice>
  </mc:AlternateContent>
  <bookViews>
    <workbookView xWindow="240" yWindow="135" windowWidth="20730" windowHeight="11700"/>
  </bookViews>
  <sheets>
    <sheet name="Лист 1" sheetId="2" r:id="rId1"/>
  </sheets>
  <calcPr calcId="152511"/>
</workbook>
</file>

<file path=xl/calcChain.xml><?xml version="1.0" encoding="utf-8"?>
<calcChain xmlns="http://schemas.openxmlformats.org/spreadsheetml/2006/main">
  <c r="Q10" i="2" l="1"/>
  <c r="Q11" i="2" s="1"/>
  <c r="M10" i="2" l="1"/>
  <c r="N10" i="2" s="1"/>
  <c r="O10" i="2" s="1"/>
  <c r="K10" i="2"/>
  <c r="O11" i="2" l="1"/>
</calcChain>
</file>

<file path=xl/sharedStrings.xml><?xml version="1.0" encoding="utf-8"?>
<sst xmlns="http://schemas.openxmlformats.org/spreadsheetml/2006/main" count="31" uniqueCount="27">
  <si>
    <t>Наименование товара</t>
  </si>
  <si>
    <t>№ п/п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</si>
  <si>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</si>
  <si>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Ед. изм.</t>
  </si>
  <si>
    <r>
      <t xml:space="preserve">Основные характеристики объекта закупки: </t>
    </r>
    <r>
      <rPr>
        <sz val="10"/>
        <rFont val="Times New Roman"/>
        <family val="1"/>
        <charset val="204"/>
      </rPr>
      <t>в соответствии с прикрепленными файлами.</t>
    </r>
  </si>
  <si>
    <r>
      <rPr>
        <b/>
        <sz val="10"/>
        <rFont val="Times New Roman"/>
        <family val="1"/>
        <charset val="204"/>
      </rPr>
      <t xml:space="preserve">Расчет НМЦК: </t>
    </r>
    <r>
      <rPr>
        <sz val="10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</si>
  <si>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i/>
        <sz val="8"/>
        <rFont val="Times New Roman"/>
        <family val="1"/>
        <charset val="204"/>
      </rPr>
      <t>V</t>
    </r>
    <r>
      <rPr>
        <b/>
        <i/>
        <vertAlign val="subscript"/>
        <sz val="8"/>
        <rFont val="Times New Roman"/>
        <family val="1"/>
        <charset val="204"/>
      </rPr>
      <t xml:space="preserve">i </t>
    </r>
    <r>
      <rPr>
        <b/>
        <sz val="8"/>
        <rFont val="Times New Roman"/>
        <family val="1"/>
        <charset val="204"/>
      </rPr>
      <t>- количество (объем) i-й позиции закупаемого медицинского изделия</t>
    </r>
  </si>
  <si>
    <r>
      <rPr>
        <b/>
        <i/>
        <sz val="8"/>
        <rFont val="Times New Roman"/>
        <family val="1"/>
        <charset val="204"/>
      </rPr>
      <t>НЦЕ</t>
    </r>
    <r>
      <rPr>
        <b/>
        <i/>
        <vertAlign val="subscript"/>
        <sz val="8"/>
        <rFont val="Times New Roman"/>
        <family val="1"/>
        <charset val="204"/>
      </rPr>
      <t xml:space="preserve">i </t>
    </r>
    <r>
      <rPr>
        <b/>
        <sz val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</si>
  <si>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t>Итого НМЦК составила, руб.:</t>
  </si>
  <si>
    <t>Начальная (максимальная) цена контракта, руб</t>
  </si>
  <si>
    <t>Цена единицы товара, указанная в источнике, без учета НДС, руб.</t>
  </si>
  <si>
    <t xml:space="preserve">Минимальная цена для расчета НМЦК, руб. за ед. изм.*
</t>
  </si>
  <si>
    <t>Цена единицы товара, указанная в источнике, руб с НДС.</t>
  </si>
  <si>
    <t>НДС, %</t>
  </si>
  <si>
    <r>
      <rPr>
        <b/>
        <i/>
        <sz val="8"/>
        <rFont val="Times New Roman"/>
        <family val="1"/>
        <charset val="204"/>
      </rPr>
      <t>V</t>
    </r>
    <r>
      <rPr>
        <b/>
        <sz val="8"/>
        <rFont val="Times New Roman"/>
        <family val="1"/>
        <charset val="204"/>
      </rPr>
      <t xml:space="preserve"> - коэффициент вариации цен, %</t>
    </r>
  </si>
  <si>
    <t>НЦЕi + НДС - начальная цена единицы i-й позиции медицинского изделия с учетом НДС, руб.</t>
  </si>
  <si>
    <t>(НЦЕi + НДС)xVi, руб</t>
  </si>
  <si>
    <t>штука</t>
  </si>
  <si>
    <t>Метод определения: метод сопоставимых рыночных цен (анализа рынка).
Обоснование (расчет): обоснование начальной (максимальной) цены контракта выполнено в соответствии с пп. а п. 9 приказа Минздрава России от 15.05.2020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(далее – Порядок). В качестве источников ценовой информации использовались коммерческие предложения (ответы на запрос о цене) поставщиков товара. Данные о ценовой информации и результаты расчета начальной (максимальной) цены контракта приведены в таблице:</t>
  </si>
  <si>
    <t>1</t>
  </si>
  <si>
    <t>Поставка медицинских изделий</t>
  </si>
  <si>
    <t xml:space="preserve">Микроскоп </t>
  </si>
  <si>
    <t>Прибор для светотерапии</t>
  </si>
  <si>
    <t>Источники ценовой информации № 1 Коммерческое предложение от 15.07.2026 № 400, руб. за ед. изм.</t>
  </si>
  <si>
    <t>Источники ценовой информации № 2 Коммерческое предложение от 15.07.2026 № 335, руб. за ед. изм.</t>
  </si>
  <si>
    <t>Источники ценовой информации № 3 Коммерческое предложение от 15.07.2026 № 116 руб. за ед. изм.</t>
  </si>
  <si>
    <t>*С учетом принципа эффективности использования бюджетных средств, определенного статьей 34 Бюджетного кодекса Российской Федерации значение начальной (максимальной) цены Контракта Заказчиком устанавливается на основании минимального ценового предложения: 279 000,00 р. (Двести семьдесят девять тысяч)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</si>
</sst>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indexed="8"/>
      <name val="Calibri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8"/>
      <color indexed="54"/>
      <name val="Calibri Light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vertAlign val="subscript"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0" fillId="2" borderId="0" applyNumberFormat="0" applyBorder="0" applyAlignment="0" applyProtection="0"/>
    <xf numFmtId="0" fontId="6" fillId="11" borderId="1" applyNumberFormat="0" applyAlignment="0" applyProtection="0"/>
    <xf numFmtId="0" fontId="8" fillId="8" borderId="2" applyNumberFormat="0" applyAlignment="0" applyProtection="0"/>
    <xf numFmtId="0" fontId="11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9" fillId="12" borderId="0" applyNumberFormat="0" applyBorder="0" applyAlignment="0" applyProtection="0"/>
    <xf numFmtId="0" fontId="1" fillId="13" borderId="7" applyNumberFormat="0" applyFont="0" applyAlignment="0" applyProtection="0"/>
    <xf numFmtId="0" fontId="5" fillId="11" borderId="8" applyNumberFormat="0" applyAlignment="0" applyProtection="0"/>
    <xf numFmtId="0" fontId="1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" fillId="4" borderId="1" applyNumberFormat="0" applyAlignment="0" applyProtection="0"/>
    <xf numFmtId="0" fontId="7" fillId="0" borderId="9" applyNumberFormat="0" applyFill="0" applyAlignment="0" applyProtection="0"/>
  </cellStyleXfs>
  <cellXfs count="41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19" fillId="0" borderId="0" xfId="0" applyFont="1"/>
    <xf numFmtId="4" fontId="25" fillId="0" borderId="1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wrapText="1"/>
    </xf>
    <xf numFmtId="0" fontId="25" fillId="0" borderId="11" xfId="0" applyFont="1" applyFill="1" applyBorder="1" applyAlignment="1">
      <alignment horizontal="center" vertical="center" wrapText="1"/>
    </xf>
    <xf numFmtId="4" fontId="25" fillId="0" borderId="11" xfId="0" applyNumberFormat="1" applyFont="1" applyFill="1" applyBorder="1" applyAlignment="1">
      <alignment horizontal="center" vertical="center" wrapText="1"/>
    </xf>
    <xf numFmtId="4" fontId="21" fillId="0" borderId="11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4" fontId="21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4" fontId="25" fillId="0" borderId="13" xfId="0" applyNumberFormat="1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top" wrapText="1"/>
    </xf>
    <xf numFmtId="0" fontId="20" fillId="0" borderId="0" xfId="0" applyFont="1" applyFill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4" fontId="28" fillId="0" borderId="11" xfId="0" applyNumberFormat="1" applyFont="1" applyBorder="1" applyAlignment="1">
      <alignment horizontal="center" vertical="center" wrapText="1"/>
    </xf>
    <xf numFmtId="4" fontId="21" fillId="0" borderId="11" xfId="0" applyNumberFormat="1" applyFont="1" applyFill="1" applyBorder="1" applyAlignment="1">
      <alignment horizontal="center" vertical="center" wrapText="1"/>
    </xf>
    <xf numFmtId="3" fontId="25" fillId="0" borderId="15" xfId="0" applyNumberFormat="1" applyFont="1" applyFill="1" applyBorder="1" applyAlignment="1">
      <alignment horizontal="center" vertical="center" wrapText="1"/>
    </xf>
    <xf numFmtId="49" fontId="28" fillId="0" borderId="11" xfId="0" applyNumberFormat="1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center" vertical="top" wrapText="1"/>
    </xf>
    <xf numFmtId="0" fontId="22" fillId="0" borderId="19" xfId="0" applyFont="1" applyFill="1" applyBorder="1" applyAlignment="1">
      <alignment horizontal="center" vertical="top" wrapText="1"/>
    </xf>
    <xf numFmtId="0" fontId="22" fillId="0" borderId="17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2" fillId="0" borderId="17" xfId="0" applyNumberFormat="1" applyFont="1" applyFill="1" applyBorder="1" applyAlignment="1">
      <alignment horizontal="center" vertical="top" wrapText="1"/>
    </xf>
    <xf numFmtId="0" fontId="20" fillId="0" borderId="16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7" fillId="14" borderId="12" xfId="0" applyFont="1" applyFill="1" applyBorder="1" applyAlignment="1">
      <alignment horizontal="center" vertical="top" wrapText="1"/>
    </xf>
    <xf numFmtId="0" fontId="27" fillId="14" borderId="19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21" fillId="0" borderId="14" xfId="0" applyFont="1" applyFill="1" applyBorder="1" applyAlignment="1">
      <alignment horizontal="left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top" wrapText="1"/>
    </xf>
  </cellXfs>
  <cellStyles count="24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alculation" xfId="8"/>
    <cellStyle name="Check Cell" xfId="9"/>
    <cellStyle name="Explanatory Text" xfId="10"/>
    <cellStyle name="Good" xfId="11"/>
    <cellStyle name="Heading 1" xfId="12"/>
    <cellStyle name="Heading 2" xfId="13"/>
    <cellStyle name="Heading 3" xfId="14"/>
    <cellStyle name="Heading 4" xfId="15"/>
    <cellStyle name="Linked Cell" xfId="16"/>
    <cellStyle name="Neutral" xfId="17"/>
    <cellStyle name="Note" xfId="18"/>
    <cellStyle name="Output" xfId="19"/>
    <cellStyle name="Title" xfId="20"/>
    <cellStyle name="Warning Text" xfId="21"/>
    <cellStyle name="Ввод " xfId="22" builtinId="20" customBuiltin="1"/>
    <cellStyle name="Итог" xfId="23" builtinId="25" customBuiltin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168274</xdr:colOff>
      <xdr:row>8</xdr:row>
      <xdr:rowOff>230717</xdr:rowOff>
    </xdr:from>
    <xdr:to>
      <xdr:col>12</xdr:col>
      <xdr:colOff>1447800</xdr:colOff>
      <xdr:row>8</xdr:row>
      <xdr:rowOff>697442</xdr:rowOff>
    </xdr:to>
    <xdr:pic>
      <xdr:nvPicPr>
        <xdr:cNvPr id="212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102724" y="3402542"/>
          <a:ext cx="1279526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3"/>
  <sheetViews>
    <sheetView tabSelected="1" zoomScaleNormal="100" workbookViewId="0">
      <selection activeCell="L22" sqref="L22"/>
    </sheetView>
  </sheetViews>
  <sheetFormatPr defaultRowHeight="12.75" x14ac:dyDescent="0.2"/>
  <cols>
    <col min="1" max="1" width="6" style="1" customWidth="1"/>
    <col min="2" max="2" width="34.7109375" style="1" customWidth="1"/>
    <col min="3" max="3" width="12.28515625" style="1" customWidth="1"/>
    <col min="4" max="4" width="11.5703125" style="1" customWidth="1"/>
    <col min="5" max="5" width="12.85546875" style="1" customWidth="1"/>
    <col min="6" max="6" width="14" style="1" customWidth="1"/>
    <col min="7" max="7" width="12" style="1" customWidth="1"/>
    <col min="8" max="8" width="13.28515625" style="1" customWidth="1"/>
    <col min="9" max="9" width="12.42578125" style="1" customWidth="1"/>
    <col min="10" max="10" width="13.140625" style="1" customWidth="1"/>
    <col min="11" max="12" width="12.5703125" style="1" customWidth="1"/>
    <col min="13" max="13" width="24.5703125" style="1" customWidth="1"/>
    <col min="14" max="14" width="15.140625" style="1" customWidth="1"/>
    <col min="15" max="15" width="15.42578125" style="1" customWidth="1"/>
    <col min="16" max="16" width="14.5703125" style="1" customWidth="1"/>
    <col min="17" max="17" width="16.5703125" style="1" customWidth="1"/>
    <col min="18" max="16384" width="9.140625" style="1"/>
  </cols>
  <sheetData>
    <row r="1" spans="1:28" ht="30" customHeight="1" x14ac:dyDescent="0.2">
      <c r="A1" s="30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2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16"/>
      <c r="M2" s="6"/>
      <c r="N2" s="13"/>
      <c r="O2" s="7"/>
      <c r="P2" s="7"/>
      <c r="Q2" s="7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x14ac:dyDescent="0.2">
      <c r="A3" s="33" t="s">
        <v>20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2.75" customHeight="1" x14ac:dyDescent="0.2">
      <c r="A4" s="34" t="s">
        <v>21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2.75" customHeight="1" x14ac:dyDescent="0.2">
      <c r="A5" s="35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58.5" customHeight="1" x14ac:dyDescent="0.2">
      <c r="A6" s="35" t="s">
        <v>18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3.25" customHeight="1" x14ac:dyDescent="0.2">
      <c r="A7" s="37" t="s">
        <v>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48" customHeight="1" x14ac:dyDescent="0.2">
      <c r="A8" s="23" t="s">
        <v>1</v>
      </c>
      <c r="B8" s="23" t="s">
        <v>0</v>
      </c>
      <c r="C8" s="23" t="s">
        <v>3</v>
      </c>
      <c r="D8" s="23" t="s">
        <v>6</v>
      </c>
      <c r="E8" s="25" t="s">
        <v>23</v>
      </c>
      <c r="F8" s="26"/>
      <c r="G8" s="25" t="s">
        <v>24</v>
      </c>
      <c r="H8" s="26"/>
      <c r="I8" s="27" t="s">
        <v>25</v>
      </c>
      <c r="J8" s="26"/>
      <c r="K8" s="23" t="s">
        <v>14</v>
      </c>
      <c r="L8" s="23" t="s">
        <v>13</v>
      </c>
      <c r="M8" s="23" t="s">
        <v>7</v>
      </c>
      <c r="N8" s="38" t="s">
        <v>15</v>
      </c>
      <c r="O8" s="23" t="s">
        <v>16</v>
      </c>
      <c r="P8" s="31" t="s">
        <v>11</v>
      </c>
      <c r="Q8" s="31" t="s">
        <v>9</v>
      </c>
      <c r="R8" s="4"/>
    </row>
    <row r="9" spans="1:28" ht="66.75" customHeight="1" x14ac:dyDescent="0.2">
      <c r="A9" s="40"/>
      <c r="B9" s="40"/>
      <c r="C9" s="40"/>
      <c r="D9" s="40"/>
      <c r="E9" s="15" t="s">
        <v>12</v>
      </c>
      <c r="F9" s="15" t="s">
        <v>10</v>
      </c>
      <c r="G9" s="15" t="s">
        <v>12</v>
      </c>
      <c r="H9" s="15" t="s">
        <v>10</v>
      </c>
      <c r="I9" s="15" t="s">
        <v>12</v>
      </c>
      <c r="J9" s="15" t="s">
        <v>10</v>
      </c>
      <c r="K9" s="24"/>
      <c r="L9" s="24"/>
      <c r="M9" s="24"/>
      <c r="N9" s="39"/>
      <c r="O9" s="24"/>
      <c r="P9" s="32"/>
      <c r="Q9" s="32"/>
    </row>
    <row r="10" spans="1:28" x14ac:dyDescent="0.2">
      <c r="A10" s="21" t="s">
        <v>19</v>
      </c>
      <c r="B10" s="8" t="s">
        <v>22</v>
      </c>
      <c r="C10" s="8" t="s">
        <v>17</v>
      </c>
      <c r="D10" s="20">
        <v>1</v>
      </c>
      <c r="E10" s="18">
        <v>279000</v>
      </c>
      <c r="F10" s="18">
        <v>279000</v>
      </c>
      <c r="G10" s="18">
        <v>290000</v>
      </c>
      <c r="H10" s="18">
        <v>290000</v>
      </c>
      <c r="I10" s="18">
        <v>300000</v>
      </c>
      <c r="J10" s="18">
        <v>300000</v>
      </c>
      <c r="K10" s="5">
        <f t="shared" ref="K10" si="0">(SQRT(((E10-AVERAGE(E10,G10,I10))^2+(G10-AVERAGE(E10,G10,I10))^2+(I10-AVERAGE(E10,G10,I10))^2)/2))/AVERAGE(E10,G10,I10)*100</f>
        <v>3.6262258358086839</v>
      </c>
      <c r="L10" s="8">
        <v>0</v>
      </c>
      <c r="M10" s="9">
        <f t="shared" ref="M10" si="1">AVERAGE(F10,H10,J10)</f>
        <v>289666.66666666669</v>
      </c>
      <c r="N10" s="14">
        <f t="shared" ref="N10" si="2">M10+M10*L10/100</f>
        <v>289666.66666666669</v>
      </c>
      <c r="O10" s="9">
        <f>N10*D10</f>
        <v>289666.66666666669</v>
      </c>
      <c r="P10" s="18">
        <v>279000</v>
      </c>
      <c r="Q10" s="5">
        <f>P10*D10</f>
        <v>279000</v>
      </c>
    </row>
    <row r="11" spans="1:28" s="2" customFormat="1" ht="23.25" customHeight="1" x14ac:dyDescent="0.25">
      <c r="A11" s="28" t="s">
        <v>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9">
        <f>SUM(O10:O10)</f>
        <v>289666.66666666669</v>
      </c>
      <c r="P11" s="17">
        <v>279000</v>
      </c>
      <c r="Q11" s="10">
        <f>SUM(Q10:Q10)</f>
        <v>279000</v>
      </c>
    </row>
    <row r="12" spans="1:28" s="2" customForma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/>
    </row>
    <row r="13" spans="1:28" s="2" customFormat="1" ht="35.25" customHeight="1" x14ac:dyDescent="0.25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</sheetData>
  <mergeCells count="22">
    <mergeCell ref="A1:Q1"/>
    <mergeCell ref="O8:O9"/>
    <mergeCell ref="P8:P9"/>
    <mergeCell ref="Q8:Q9"/>
    <mergeCell ref="A3:Q3"/>
    <mergeCell ref="A4:Q4"/>
    <mergeCell ref="K8:K9"/>
    <mergeCell ref="A5:Q5"/>
    <mergeCell ref="A6:Q6"/>
    <mergeCell ref="A7:Q7"/>
    <mergeCell ref="N8:N9"/>
    <mergeCell ref="A8:A9"/>
    <mergeCell ref="B8:B9"/>
    <mergeCell ref="C8:C9"/>
    <mergeCell ref="D8:D9"/>
    <mergeCell ref="L8:L9"/>
    <mergeCell ref="A13:Q13"/>
    <mergeCell ref="M8:M9"/>
    <mergeCell ref="G8:H8"/>
    <mergeCell ref="I8:J8"/>
    <mergeCell ref="E8:F8"/>
    <mergeCell ref="A11:N11"/>
  </mergeCells>
  <pageMargins left="0.70833333333333337" right="0.70833333333333337" top="0.74791666666666667" bottom="0.74791666666666667" header="0.31458333333333333" footer="0.31458333333333333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Ольга Павловна Гаврина</cp:lastModifiedBy>
  <cp:lastPrinted>2021-11-22T04:41:04Z</cp:lastPrinted>
  <dcterms:created xsi:type="dcterms:W3CDTF">2020-07-27T09:51:10Z</dcterms:created>
  <dcterms:modified xsi:type="dcterms:W3CDTF">2026-08-24T09:18:45Z</dcterms:modified>
</cp:coreProperties>
</file>