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oodo\ЗАКУПКИ 2026\2 кв\БЕРЁЗКА\1182-аминокислоты для парентерального питания\"/>
    </mc:Choice>
  </mc:AlternateContent>
  <xr:revisionPtr revIDLastSave="0" documentId="13_ncr:1_{355BD97E-4B36-46E2-9F2C-54962201908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1" r:id="rId1"/>
    <sheet name="Прил-е №1 " sheetId="4" r:id="rId2"/>
  </sheets>
  <definedNames>
    <definedName name="_Toc520376731" localSheetId="0">'Обоснование НМЦК'!$B$1</definedName>
    <definedName name="_xlnm._FilterDatabase" localSheetId="0" hidden="1">'Обоснование НМЦК'!$B$19:$Q$22</definedName>
    <definedName name="_xlnm._FilterDatabase" localSheetId="1" hidden="1">'Прил-е №1 '!$A$2:$J$50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4" l="1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47" i="4"/>
  <c r="J46" i="4"/>
  <c r="J45" i="4"/>
  <c r="J44" i="4"/>
  <c r="J43" i="4"/>
  <c r="J48" i="4"/>
  <c r="O65" i="1" l="1"/>
  <c r="O66" i="1" l="1"/>
  <c r="N22" i="1" l="1"/>
  <c r="N37" i="1"/>
</calcChain>
</file>

<file path=xl/sharedStrings.xml><?xml version="1.0" encoding="utf-8"?>
<sst xmlns="http://schemas.openxmlformats.org/spreadsheetml/2006/main" count="387" uniqueCount="184">
  <si>
    <t>ОБОСНОВАНИЕ НАЧАЛЬНОЙ (МАКСИМАЛЬНОЙ) ЦЕНЫ КОНТРАКТА</t>
  </si>
  <si>
    <t>РАСЧЕТ ЦЕНЫ ЕДИНИЦЫ ЛЕКАРСТВЕННОГО ПРЕПАРАТА:</t>
  </si>
  <si>
    <t>Международное непатентованное наименование или химическое, группировочное наименование лекарственного препарата (МНН)</t>
  </si>
  <si>
    <t>Лекарственная форма</t>
  </si>
  <si>
    <t>Дозировка</t>
  </si>
  <si>
    <t>Потребительская единица (ПЕ)</t>
  </si>
  <si>
    <t>Источники информации и цена за единицу без учета налога на добавленную стоимость, (коммерческое предложение), руб.</t>
  </si>
  <si>
    <t>Минимальная цена единицы планируемого к закупке лекарственного препарата без учета налога на добавленную стоимость, руб.</t>
  </si>
  <si>
    <t>№ 1</t>
  </si>
  <si>
    <t>№ 2</t>
  </si>
  <si>
    <t>№ 3</t>
  </si>
  <si>
    <t>№ 4</t>
  </si>
  <si>
    <t>№ п/п</t>
  </si>
  <si>
    <t>Наименование заказчика</t>
  </si>
  <si>
    <t>Объект закупки</t>
  </si>
  <si>
    <t>Кол-во потребительских единицах</t>
  </si>
  <si>
    <t>Цена по Контракту за потребительскую единицу товара, без учета НДС, руб.</t>
  </si>
  <si>
    <t>Реквизиты Контракта</t>
  </si>
  <si>
    <t>Зарегистрированная предельная цена за упак. без НДС и оптовой надбавки, руб.</t>
  </si>
  <si>
    <t>Кол-во ПЕ</t>
  </si>
  <si>
    <t>Цена потребительской единицы планируемого к закупке лекарственного препарата без учета налога на добавленную стоимость и оптовой надбавки, руб.</t>
  </si>
  <si>
    <t>1.</t>
  </si>
  <si>
    <t>Минимальная предельная цена за потребительскую единицу товара в соответствии с Перечнем:</t>
  </si>
  <si>
    <t>Минимальная предельная цена за потребительскую единицу товара в соответствии с Перечнем без учета налога на добавленную стоимость и оптовой надбавки, руб.:</t>
  </si>
  <si>
    <t>Максимальное значение цены без учета налога на добавленную стоимость и оптовой надбавки (п. 13 Порядка)</t>
  </si>
  <si>
    <t>№
п/п</t>
  </si>
  <si>
    <t>Объект закупки (МНН)</t>
  </si>
  <si>
    <t>Количество потребительских единиц закупленных лекарственных препаратов в эквивалентных лекарственных формах и дозировках, А</t>
  </si>
  <si>
    <t>Цена потребительской единицы лекарственного препарата без учета НДС и оптовой надбавки, руб. Б</t>
  </si>
  <si>
    <t>Сведения о контракте</t>
  </si>
  <si>
    <r>
      <rPr>
        <b/>
        <sz val="11"/>
        <color theme="1"/>
        <rFont val="Times New Roman"/>
        <family val="1"/>
        <charset val="204"/>
      </rPr>
      <t xml:space="preserve">          3. Цена единицы лекарственного препарата в соответствии с пп. «в» п. 2 Порядка:</t>
    </r>
    <r>
      <rPr>
        <sz val="11"/>
        <color theme="1"/>
        <rFont val="Times New Roman"/>
        <family val="1"/>
        <charset val="204"/>
      </rPr>
      <t xml:space="preserve">
          Используется цена, которая рассчитывается автоматически в единой государственной информационной системе в сфере здравоохранения (далее - референтная цена) в соответствии с пунктом 6 Порядка, сведения о которой предоставляются в единую информационную систему в сфере закупок посредством информационного взаимодействия между указанными системами без учета налога на добавленную стоимость и оптовой надбавки.</t>
    </r>
  </si>
  <si>
    <r>
      <rPr>
        <b/>
        <sz val="11"/>
        <color theme="1"/>
        <rFont val="Times New Roman"/>
        <family val="1"/>
        <charset val="204"/>
      </rPr>
      <t xml:space="preserve">          2. Цена единицы лекарственного препарата в соответствии с пп. «б» п. 2 Порядка:</t>
    </r>
    <r>
      <rPr>
        <sz val="11"/>
        <color theme="1"/>
        <rFont val="Times New Roman"/>
        <family val="1"/>
        <charset val="204"/>
      </rPr>
      <t xml:space="preserve">
          Заказчиком осуществляется расчет средневзвешенной цены на основе контрактов (договоров) на поставку планируемого лекарственного препарата, на основании всех заключенных заказчиком и исполненных поставщиком государственных (муниципальных) контрактов или договоров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без учета НДС и оптовой надбавки.</t>
    </r>
  </si>
  <si>
    <r>
      <rPr>
        <b/>
        <sz val="11"/>
        <color theme="1"/>
        <rFont val="Times New Roman"/>
        <family val="1"/>
        <charset val="204"/>
      </rPr>
      <t xml:space="preserve">         1.3. Информация о ценах производителей в соответствии с перечнем жизненно необходимых и важнейших лекарственных препарато</t>
    </r>
    <r>
      <rPr>
        <sz val="11"/>
        <color theme="1"/>
        <rFont val="Times New Roman"/>
        <family val="1"/>
        <charset val="204"/>
      </rPr>
      <t xml:space="preserve">в для медицинского применения на 2022 год, утвержденным распоряжением Правительства Российской Федерации от "12" октября 2019 года № 2406-р с изменениями, внесенными распоряжением Правительства РФ от 23 декабря 2021 года № 3781-р, постановлением Правительства Российской Федерации от 29.10.10 г.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по адресу в сети Интернет http://grls.rosminzdrav.ru (далее - Перечень):
</t>
    </r>
    <r>
      <rPr>
        <b/>
        <sz val="11"/>
        <color theme="1"/>
        <rFont val="Times New Roman"/>
        <family val="1"/>
        <charset val="204"/>
      </rPr>
      <t xml:space="preserve">         Таблица цен для определения начальной (максимальной) цены контракта тарифным методом в соответствии с п. 4 Порядка:</t>
    </r>
  </si>
  <si>
    <r>
      <t xml:space="preserve">        </t>
    </r>
    <r>
      <rPr>
        <b/>
        <sz val="11"/>
        <color theme="1"/>
        <rFont val="Times New Roman"/>
        <family val="1"/>
        <charset val="204"/>
      </rPr>
      <t xml:space="preserve"> 1.2. Информация официального сайта Единой информационной системы в сфере закупок (https://zakupki.gov.ru):</t>
    </r>
    <r>
      <rPr>
        <sz val="11"/>
        <color theme="1"/>
        <rFont val="Times New Roman"/>
        <family val="1"/>
        <charset val="204"/>
      </rPr>
      <t xml:space="preserve">
Информация об исполненных контрактах, заключенных другими заказчиками:</t>
    </r>
  </si>
  <si>
    <t>МНН</t>
  </si>
  <si>
    <t>Потребительская единица</t>
  </si>
  <si>
    <t>Количество потребительских единиц, подлежащих закупке</t>
  </si>
  <si>
    <t>Референтные цены</t>
  </si>
  <si>
    <t>Версия ЕСКЛП</t>
  </si>
  <si>
    <t>Значение цены</t>
  </si>
  <si>
    <t>Показатель среднеквадратичного отклонения (σ)</t>
  </si>
  <si>
    <t>-</t>
  </si>
  <si>
    <t>Сводная информация о значениях цен за единицу планируемого к закупке лекарственного препарата определенных в соответствии с п. 2 Порядка:</t>
  </si>
  <si>
    <t>Наименование источника информации</t>
  </si>
  <si>
    <t>Значение цены за единицу лекарственного препарата, руб.</t>
  </si>
  <si>
    <t>Значение цены за единицу товара, принятое к расчету (с учетом НДС и оптовой надбавки), руб.</t>
  </si>
  <si>
    <t>1.1</t>
  </si>
  <si>
    <t>1.2</t>
  </si>
  <si>
    <t>1.3</t>
  </si>
  <si>
    <t>Референтная цена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</si>
  <si>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</si>
  <si>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</si>
  <si>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</si>
  <si>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Коли-
чество в потреб. упаков-
ке</t>
  </si>
  <si>
    <t>№ РУ</t>
  </si>
  <si>
    <t>Дата регистрации цены
(№ решения)</t>
  </si>
  <si>
    <t>Таблица цен для определения начальной (максимальной) цены контракта тарифным методом в соответствии с п. 4 Порядка:</t>
  </si>
  <si>
    <t>Максимальное значение цены (п. 13 Порядка)</t>
  </si>
  <si>
    <t>Цена за единицу товара с учетом НДС и оптовой надбавки, руб.</t>
  </si>
  <si>
    <t>Начальная (максимальная) цена контракта, руб.</t>
  </si>
  <si>
    <t>Минимальное значение цены единицы планируемого к закупке лекарственного препарата, рассчитанное в соответствии с п. 8 Порядка</t>
  </si>
  <si>
    <t xml:space="preserve">Информация, предоставленная потенциальными поставщиками </t>
  </si>
  <si>
    <t xml:space="preserve">Информация об исполненных контрактах, заключенных другими заказчиками </t>
  </si>
  <si>
    <t xml:space="preserve">Минимальная предельная цена за единицу товара в соответствии с Перечнем </t>
  </si>
  <si>
    <t xml:space="preserve">Максимальное значение цены Перечня (п. 13 Порядка) </t>
  </si>
  <si>
    <t xml:space="preserve">Расчет средневзвешенной цены </t>
  </si>
  <si>
    <t>ИТОГО:</t>
  </si>
  <si>
    <r>
      <t xml:space="preserve">Приложение №1
</t>
    </r>
    <r>
      <rPr>
        <sz val="12"/>
        <color theme="1"/>
        <rFont val="Times New Roman"/>
        <family val="1"/>
        <charset val="204"/>
      </rPr>
      <t>к извещению о проведении
электронного аукциона</t>
    </r>
  </si>
  <si>
    <t>Слесарева Н.Ю.</t>
  </si>
  <si>
    <r>
      <rPr>
        <b/>
        <sz val="11"/>
        <color theme="1"/>
        <rFont val="Times New Roman"/>
        <family val="1"/>
        <charset val="204"/>
      </rPr>
      <t xml:space="preserve">          1. Цена единицы лекарственного препарата в соответствии с пп. «а» п. 2 Порядка:</t>
    </r>
    <r>
      <rPr>
        <sz val="11"/>
        <color theme="1"/>
        <rFont val="Times New Roman"/>
        <family val="1"/>
        <charset val="204"/>
      </rPr>
      <t xml:space="preserve">
Метод сопоставимых рыночных цен (анализа рынка):
     </t>
    </r>
    <r>
      <rPr>
        <b/>
        <sz val="11"/>
        <color theme="1"/>
        <rFont val="Times New Roman"/>
        <family val="1"/>
        <charset val="204"/>
      </rPr>
      <t xml:space="preserve">     1.1. Информация, в соответствии с п. 3 Порядка, предоставленная потенциальными поставщиками в ответ на запрос цен №0373100068326000001</t>
    </r>
  </si>
  <si>
    <t>ПРОПОФОЛ</t>
  </si>
  <si>
    <t>эмульсия для инфузий</t>
  </si>
  <si>
    <t xml:space="preserve">СМ3;МЛ </t>
  </si>
  <si>
    <t>не определено</t>
  </si>
  <si>
    <t>https://zakupki.gov.ru/epz/contract/contractCard/common-info.html?reestrNumber=1504700127025000326</t>
  </si>
  <si>
    <t>.</t>
  </si>
  <si>
    <t xml:space="preserve">Вл.Вып.к.Перв.Уп.Втор.Уп.Пр.Б.Браун Мельзунген АГ, Германия (DE 113055856); </t>
  </si>
  <si>
    <t xml:space="preserve">Вл.Б.Браун Мельзунген АГ, Германия (DE 113055856); Вып.к.Перв.Уп.Втор.Уп.Пр.Б.Браун Мельзунген АГ, Германия (DE 113055856); </t>
  </si>
  <si>
    <t xml:space="preserve">Состояние </t>
  </si>
  <si>
    <t xml:space="preserve"> соответствующих данных в отношении референтной цены не размещено</t>
  </si>
  <si>
    <t>1.3.1</t>
  </si>
  <si>
    <t>1.4</t>
  </si>
  <si>
    <t>1.5</t>
  </si>
  <si>
    <t>Кол-во на 2026 г.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</si>
  <si>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</si>
  <si>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Нутрифлекс 70/180 липид</t>
  </si>
  <si>
    <t>эмульсия для инфузий, 625 мл - контейнеры пластиковые строенные (1)  - пакеты пластиковые (5) - коробки картонные</t>
  </si>
  <si>
    <t>ЛС-002298</t>
  </si>
  <si>
    <t>16.08.2022 
877/20-22/ОС</t>
  </si>
  <si>
    <t>Оликлиномель N4-550 Е</t>
  </si>
  <si>
    <t>эмульсия для инфузий, 1500 мл - контейнер (4)  / 1 камера: 5.5% раствор аминокислот с электролитами (600 мл); 2 камера: 20% раствор декстрозы с кальцием (600 мл); 3 камера: 10% липидная эмульсия (300 мл) / - коробка картонная</t>
  </si>
  <si>
    <t xml:space="preserve">Вл.Вып.к.Перв.Уп.Втор.Уп.Пр.Бакстер С.А., Бельгия (BE 0403.093.693); </t>
  </si>
  <si>
    <t>эмульсия для инфузий, 2000 мл - контейнер (4)  / 1 камера: 5.5% раствор аминокислот с электролитами (800 мл); 2 камера: 20% раствор декстрозы с кальцием (800 мл); 3 камера: 10% липидная эмульсия (400 мл) / - коробки картонные</t>
  </si>
  <si>
    <t>Нутрифлекс 48/150 липид</t>
  </si>
  <si>
    <t>эмульсия для инфузий, 1875 мл - контейнер (5)  / 1 камера: раствор аминокислот с электролитами (750 мл); 2 камера: раствор декстрозы с электролитами (750 мл); 3 камера: жировая эмульсия (375 мл) / - коробка картонная (для стационаров)</t>
  </si>
  <si>
    <t>эмульсия для инфузий, 1250 мл - контейнер (5)  / 1 камера: раствор аминокислот с электролитами (500 мл); 2 камера: раствор декстрозы с электролитами (500 мл); 3 камера: жировая эмульсия (250 мл) / - коробка картонная (для стационаров)</t>
  </si>
  <si>
    <t>Нутрифлекс 40/80 липид</t>
  </si>
  <si>
    <t>Аминокислоты для парентерального питания+Прочие препараты [Декстроза+Жировые эмульсии для парентерального питания+Минералы]</t>
  </si>
  <si>
    <t>Оликлиномель N7-1000 E</t>
  </si>
  <si>
    <t>эмульсия для инфузий, 1500 мл - контейнер (4)  - коробки картонные (для стационаров)</t>
  </si>
  <si>
    <t>эмульсия для инфузий, 1000 мл - контейнер (6)  - коробки картонные (для стационаров)</t>
  </si>
  <si>
    <t>эмульсия для инфузий, 2000 мл - контейнер (4)  - коробки картонные (для стационаров)</t>
  </si>
  <si>
    <t>Кабивен периферический</t>
  </si>
  <si>
    <t>эмульсия для инфузий, 1920 мл - контейнеры пластиковые "Биофин" трехкамерные (4)  - коробки картонные (для стационаров)</t>
  </si>
  <si>
    <t xml:space="preserve">Вл.Фрезениус Каби Дойчланд ГмбХ, Германия ( DE812738852); Вып.к.Перв.Уп.Втор.Уп.Пр.Фрезениус Каби АБ, Швеция (SE556561605801); </t>
  </si>
  <si>
    <t>СмофКабивен периферический</t>
  </si>
  <si>
    <t>эмульсия для инфузий, 1206 мл - контейнеры трехкамерные "Биофин" (4)  - коробки картонные</t>
  </si>
  <si>
    <t>эмульсия для инфузий, 1904 мл - контейнеры трехкамерные "Биофин" (4)  - коробки картонные</t>
  </si>
  <si>
    <t>СМОФКабивен центральный</t>
  </si>
  <si>
    <t>эмульсия для инфузий, 986 мл - контейнеры трехкамерные "Биофин" (4)  - коробки картонные (для стационаров)</t>
  </si>
  <si>
    <t>эмульсия для инфузий, 1477 мл - контейнеры трехкамерные "Биофин" (4)  - коробки картонные (для стационаров)</t>
  </si>
  <si>
    <t>эмульсия для инфузий, 1970 мл - контейнеры трехкамерные "Биофин" (4)  - коробки картонные (для стационаров)</t>
  </si>
  <si>
    <t>Кабивен центральный</t>
  </si>
  <si>
    <t>эмульсия для инфузий, 1026 мл - контейнеры пластиковые "Биофин" трехкамерные (4)  - коробки картонные (для стационаров)</t>
  </si>
  <si>
    <t>эмульсия для инфузий, 1540 мл - контейнеры пластиковые "Биофин" трехкамерные (4)  - коробки картонные (для стационаров)</t>
  </si>
  <si>
    <t>эмульсия для инфузий, 2053 мл - контейнеры пластиковые "Биофин" трехкамерные (4)  - коробки картонные (для стационаров)</t>
  </si>
  <si>
    <t>эмульсия для инфузий, 1920 мл - контейнеры пластиковые "Биофин" трехкамерные (4)  / 1 камера: 11% раствор декстрозы (1180 мл); 2 камера: раствор аминокислот с электролитами (400 мл); 3 камера: 20% жировая эмульсия (340 мл) / - коробки картонные (для стационаров)</t>
  </si>
  <si>
    <t>эмульсия для инфузий, 986 мл - контейнеры трехкамерные "Биофин" (4)  / 1 камера: раствор аминокислот с электролитами (500 мл); 2 камера: 42% раствор декстрозы (298 мл); 3 камера: жировая эмульсия (188 мл) / - коробки  картонные</t>
  </si>
  <si>
    <t>эмульсия для инфузий, 1477 мл - контейнеры трехкамерные "Биофин" (4)  / 1 камера: раствор аминокислот с электролитами (750 мл); 2 камера: 42% раствор декстрозы (446 мл); 3 камера: жировая эмульсия (281 мл) / - коробки  картонные</t>
  </si>
  <si>
    <t>эмульсия для инфузий, 1970 мл - контейнеры трехкамерные "Биофин" (4)  / 1 камера: раствор аминокислот с электролитами (1000 мл); 2 камера: 42% раствор декстрозы (595 мл); 3 камера: жировая эмульсия (375 мл) / - коробки картонные</t>
  </si>
  <si>
    <t>эмульсия для инфузий, 1206 мл - контейнеры трехкамерные "Биофин" (4)  / 1 камера: раствор аминокислот с электролитами (380 мл); 2 камера: 13% раствор декстрозы (656 мл); 3 камера: 20% жировая эмульсия (170 мл) / - коробки картонные</t>
  </si>
  <si>
    <t>эмульсия для инфузий, 1904 мл - контейнеры трехкамерные "Биофин" (4)  / 1 камера: раствор аминокислот с электролитами (600 мл); 2 камера: 13% раствор декстрозы (1036 мл); 3 камера: 20% жировая эмульсия (268 мл) / - коробки картонные</t>
  </si>
  <si>
    <t>эмульсия для инфузий, 1026 мл - контейнеры пластиковые "Биофин" трехкамерные (4)  / 1 камера: 19% раствор декстрозы (526 мл); 2 камера: раствор аминокислот с электролитами (300 мл); 3 камера: 20% жировая эмульсия (200 мл) / - коробки картонные (для стационаров)</t>
  </si>
  <si>
    <t>эмульсия для инфузий, 1540 мл - контейнеры пластиковые "Биофин" трехкамерные (4)  / 1 камера: 19% раствор декстрозы (790 мл); 2 камера: раствор аминокислот с электролитами (450 мл); 3 камера: 20% жировая эмульсия (300 мл) / - коробки картонные (для стационаров)</t>
  </si>
  <si>
    <t>эмульсия для инфузий, 2053 мл - контейнеры пластиковые "Биофин" трехкамерные (4)  / 1 камера: 19% раствор декстрозы (1053 мл); 2 камера: раствор аминокислот с электролитами (600 мл); 3 камера: 20% жировая эмульсия (400 мл) / - коробки картонные (для стационаров)</t>
  </si>
  <si>
    <t>эмульсия для инфузий, 1477 мл - контейнеры трехкамерные "Биофин" (4)  / 1 камера: раствор аминокислот с электролитами (750 мл); 2 камера: 42% раствор декстрозы (446 мл); 3 камера: жировая эмульсия (281 мл) / - коробки картонные</t>
  </si>
  <si>
    <t>эмульсия для инфузий, 986 мл - контейнеры трехкамерные "Биофин" (4)  / 1 камера: раствор аминокислот с электролитами (500 мл); 2 камера: 42% раствор декстрозы (298 мл); 3 камера: жировая эмульсия (188 мл) / - коробки картонные</t>
  </si>
  <si>
    <t>СМОФКабивен периферический</t>
  </si>
  <si>
    <t>Нутрифлекс Липид Пери</t>
  </si>
  <si>
    <t>эмульсия для инфузий, 1250 мл - контейнер (5)  - коробки картонные (для стационаров)</t>
  </si>
  <si>
    <t>эмульсия для инфузий, 1875 мл - контейнеры (5)  - коробки картонные (для стационаров)</t>
  </si>
  <si>
    <t>Нутрифлекс Липид Централ</t>
  </si>
  <si>
    <t>эмульсия для инфузий, 625 мл - контейнер (5)  - коробки картонные (для стационаров)</t>
  </si>
  <si>
    <t>эмульсия для инфузий, 1875 мл - контейнер (5)  - коробки картонные (для стационаров)</t>
  </si>
  <si>
    <t>эмульсия для инфузий, 1920 мл - контейнеры пластиковые "Биофин" трехкамерные (4)  / 1 камера: 11% раствор декстрозы (1180 мл); 2 камера: раствор аминокислот с электролитами (400 мл); 3 камера: 20% жировая эмульсия (340 мл) / - коробки картонные</t>
  </si>
  <si>
    <t>эмульсия для инфузий, 1026 мл - контейнеры трехкамерные "Биофин" (4)  / 1 камера: 19% раствор декстрозы (526 мл); 2 камера: раствор аминокислот с электролитами (Вамин 18 Новум) (300 мл); 3 камера: 20% жировая эмульсия (Интралипид) (200 мл) / - коробки картонные</t>
  </si>
  <si>
    <t>эмульсия для инфузий, 1540 мл - контейнеры трехкамерные "Биофин" (4)  / 1 камера: 19% раствор декстрозы (790 мл); 2 камера: раствор аминокислот с электролитами (Вамин 18 Новум) (450 мл); 3 камера: 20% жировая эмульсия (Интралипид) (300 мл) / - коробки картонные</t>
  </si>
  <si>
    <t>эмульсия для инфузий, 2053 мл - контейнеры трехкамерные "Биофин" (4)  / 1 камера: 19% раствор декстрозы (1053 мл); 2 камера: раствор аминокислот с электролитами (Вамин 18 Новум) (600 мл); 3 камера: 20% жировая эмульсия (Интралипид) (400 мл) / - коробки картонные</t>
  </si>
  <si>
    <t>ЛСР-005752/08</t>
  </si>
  <si>
    <t>ЛС-002299</t>
  </si>
  <si>
    <t>ЛС-002278</t>
  </si>
  <si>
    <t>ЛС-000011</t>
  </si>
  <si>
    <t>ЛС-000418</t>
  </si>
  <si>
    <t>ЛП-000627</t>
  </si>
  <si>
    <t>ЛП-000628</t>
  </si>
  <si>
    <t>ЛС-000417</t>
  </si>
  <si>
    <t>ЛП-№(009678)-(РГ-RU)</t>
  </si>
  <si>
    <t>ЛП-№(009688)-(РГ-RU)</t>
  </si>
  <si>
    <t>ЛП-№(012927)-(РГ-RU)</t>
  </si>
  <si>
    <t>ЛП-№(012822)-(РГ-RU)</t>
  </si>
  <si>
    <t>19.08.2022 
25-7-4215811-ОПР-изм</t>
  </si>
  <si>
    <t>07.12.2022 
25-7-4233180-ОС-изм</t>
  </si>
  <si>
    <t>16.12.2022 
25-7-4233181-ОС-изм</t>
  </si>
  <si>
    <t>30.06.2023 
914/20-23/ОС-подтв</t>
  </si>
  <si>
    <t>26.11.2024 
1783/20-24</t>
  </si>
  <si>
    <t>10.12.2024 
1870/1/20-24</t>
  </si>
  <si>
    <t>01.04.2025 
25-7-4319829-изм</t>
  </si>
  <si>
    <t>14.05.2025 
25-7-4324803-изм</t>
  </si>
  <si>
    <t>21.07.2025 
25-7-4329704-ОС-изм</t>
  </si>
  <si>
    <t>16.04.2026 
25-7-4360301-изм</t>
  </si>
  <si>
    <t>16.04.2026 
25-7-4360300-изм</t>
  </si>
  <si>
    <t>эмульсия для инфузий, 1250 мл - контейнеры пластиковые строенные (1)  - пакеты пластиковые (5) - коробки картонные</t>
  </si>
  <si>
    <t>эмульсия для инфузий, 1875 мл - контейнеры пластиковые строенные (1)  - пакеты пластиковые (5) - коробки картонные</t>
  </si>
  <si>
    <t>эмульсия для инфузий, 1000 мл - контейнеры трехкамерные (6)  / 1 камера: 5.5% раствор аминокислот с электролитами (400 мл); 2 камера: 20% раствор декстрозы с кальцием (400 мл); 3 камера: 10% липидная эмульсия (200 мл) / - коробки картонные</t>
  </si>
  <si>
    <r>
      <t xml:space="preserve">Определение и обоснование начальной (максимальной) цены контракта на поставку лекарственных препаратов "  </t>
    </r>
    <r>
      <rPr>
        <b/>
        <sz val="11"/>
        <color theme="1"/>
        <rFont val="Times New Roman"/>
        <family val="1"/>
        <charset val="204"/>
      </rPr>
      <t xml:space="preserve"> Аминокислоты для парентерального питания+Прочие препараты  
[Жировые эмульсии для парентерального питания+Декстроза+Минералы] "</t>
    </r>
    <r>
      <rPr>
        <sz val="11"/>
        <color theme="1"/>
        <rFont val="Times New Roman"/>
        <family val="1"/>
        <charset val="204"/>
      </rPr>
      <t xml:space="preserve"> проведено в соответствии с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применения, утвержденным приказом Минздрава от 19.12.2019 г. № 1064н (далее – Порядок).</t>
    </r>
  </si>
  <si>
    <t>Аминокислоты для парентерального питания+Прочие препараты  
[Жировые эмульсии для парентерального питания+Декстроза+Минералы]</t>
  </si>
  <si>
    <t>~</t>
  </si>
  <si>
    <t xml:space="preserve">Источник №1 ценовое предложение № КП09/00284 от 25.06.2026 г. по запросу 0373100068326000303 </t>
  </si>
  <si>
    <t xml:space="preserve">Источник №2 ценовое предложение №КП09/00285 от 25.06.2026 г. по запросу 0373100068326000303 </t>
  </si>
  <si>
    <t xml:space="preserve">Источник №3  ценовое предложение № КП09/00286 от 25.06.2026 г. по запросу 0373100068326000303 </t>
  </si>
  <si>
    <t>МНН - Аминокислоты для парентерального питания+Прочие препараты  
[Жировые эмульсии для парентерального питания+Декстроза+Минералы]  Минимальная цена за потребительскую единицу товара:</t>
  </si>
  <si>
    <t>МНН -Аминокислоты для парентерального питания+Прочие препараты  
[Жировые эмульсии для парентерального питания+Декстроза+Минералы]инимальная цена за потребительскую единицу товара:</t>
  </si>
  <si>
    <t>АМИНОКИСЛОТЫ ДЛЯ ПАРЕНТЕРАЛЬНОГО ПИТАНИЯ+ПРОЧИЕ ПРЕПАРАТЫ [ЖИРОВЫЕ ЭМУЛЬСИИ ДЛЯ ПАРЕНТЕРАЛЬНОГО ПИТАНИЯ+ДЕКСТРОЗА+МИНЕРАЛЫ], ЭМУЛЬСИЯ ДЛЯ ИНФУЗИЙ ~, единица измерения товара: Кубический сантиметр; миллилитр (СМ3; МЛ)</t>
  </si>
  <si>
    <t>ГОСУДАРСТВЕННОЕ БЮДЖЕТНОЕ УЧРЕЖДЕНИЕ ЗДРАВООХРАНЕНИЯ МОСКОВСКОЙ ОБЛАСТИ "СЕРГИЕВО-ПОСАДСКАЯ БОЛЬНИЦА"</t>
  </si>
  <si>
    <t>ГОСУДАРСТВЕННОЕ БЮДЖЕТНОЕ УЧРЕЖДЕНИЕ ЗДРАВООХРАНЕНИЯ ГОРОДА МОСКВЫ "МОСКОВСКИЙ МЕДИЦИНСКИЙ КЛИНИЧЕСКИЙ ЦЕНТР "ВОРОНОВСКОЕ" ДЕПАРТАМЕНТА ЗДРАВООХРАНЕНИЯ ГОРОДА МОСКВЫ"
Контракт</t>
  </si>
  <si>
    <t>https://zakupki.gov.ru/epz/contract/contractCard/common-info.html?reestrNumber=2775133871026000069</t>
  </si>
  <si>
    <t>. Аминокислоты для парентерального питания+Прочие препараты [Жировые эмульсии для парентерального питания+Декстроза+Минералы]</t>
  </si>
  <si>
    <t>МНН - Аминокислоты для парентерального питания+Прочие препараты  
[Жировые эмульсии для парентерального питания+Декстроза+Минералы]- Приложение №1</t>
  </si>
  <si>
    <t>МНН - Аминокислоты для парентерального питания+Прочие препараты  
[Жировые эмульсии для парентерального питания+Декстроза+Минералы] Средневзвешенная цена за единицу товара без учета НДС и оптовой надбавки, руб.:</t>
  </si>
  <si>
    <t>АМИНОКИСЛОТЫ ДЛЯ ПАРЕНТЕРАЛЬНОГО ПИТАНИЯ+ПРОЧИЕ ПРЕПАРАТЫ [ЖИРОВЫЕ ЭМУЛЬСИИ ДЛЯ ПАРЕНТЕРАЛЬНОГО ПИТАНИЯ+ДЕКСТРОЗА+МИНЕРАЛЫ], ЭМУЛЬСИЯ ДЛЯ ИНФУЗИЙ ~, единица измерения товара: Кубический сантиметр;^миллилитр (см[3*];^мл), (мл), количество лекарственных форм в первичной упаковке 1,477.00, количество п...</t>
  </si>
  <si>
    <t>https://zakupki.gov.ru/epz/contract/contractCard/common-info.html?reestrNumber=1771300322224000456</t>
  </si>
  <si>
    <t>МНН: Аминокислоты для парентерального питания+Прочие препараты  
[Жировые эмульсии для парентерального питания+Декстроза+Минералы]</t>
  </si>
  <si>
    <t>НДС - 10 процентов, оптовая надбавка – 7%.
(Постановление Правительства г. Москвы от 24.02.2010 № 163-ПП (в ред. постановления Правительства Москвы от 29.09.2021 № 1545-ПП)</t>
  </si>
  <si>
    <r>
      <t xml:space="preserve">              Начальная (максимальная) цена контракта на поставку лекарственных препаратов для медицинского применения   составляет: 19 353</t>
    </r>
    <r>
      <rPr>
        <b/>
        <sz val="11"/>
        <color theme="1"/>
        <rFont val="Times New Roman"/>
        <family val="1"/>
        <charset val="204"/>
      </rPr>
      <t xml:space="preserve"> ( Девятнадцать тысяч триста пятьдесят три ) рубля 60 копеек</t>
    </r>
    <r>
      <rPr>
        <sz val="11"/>
        <color theme="1"/>
        <rFont val="Times New Roman"/>
        <family val="1"/>
        <charset val="204"/>
      </rPr>
      <t>.
Дата подготовки обоснования НМЦК: 25.06.2026 г.
              Цена контракта включает в себя все расходы поставщика, связанные с исполнением обязательств поставщика по контракту в полном объеме, в том числе общую стоимость товара, расходы, связанные с доставкой товара в место поставки и исполнением иных обязательств по настоящему контракту (включая расходы на перевозку, упаковку, маркировку, хранение, разгрузку, страхование, уплату налогов, пошлин, сборов и другие обязательные платежи).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</si>
</sst>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9]###\ ###"/>
    <numFmt numFmtId="165" formatCode="[$-10419]###\ ###\ ##0.00"/>
    <numFmt numFmtId="166" formatCode="#,##0.0000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1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top"/>
    </xf>
    <xf numFmtId="0" fontId="11" fillId="2" borderId="13" xfId="0" applyFont="1" applyFill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>
      <alignment horizontal="center" vertical="top"/>
    </xf>
    <xf numFmtId="3" fontId="11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/>
    <xf numFmtId="0" fontId="16" fillId="0" borderId="17" xfId="0" applyFont="1" applyBorder="1" applyAlignment="1" applyProtection="1">
      <alignment horizontal="left" vertical="top" wrapText="1" readingOrder="1"/>
      <protection locked="0"/>
    </xf>
    <xf numFmtId="0" fontId="16" fillId="0" borderId="18" xfId="0" applyFont="1" applyBorder="1" applyAlignment="1" applyProtection="1">
      <alignment vertical="top" wrapText="1" readingOrder="1"/>
      <protection locked="0"/>
    </xf>
    <xf numFmtId="0" fontId="16" fillId="0" borderId="18" xfId="0" applyFont="1" applyBorder="1" applyAlignment="1" applyProtection="1">
      <alignment horizontal="center" vertical="top" wrapText="1" readingOrder="1"/>
      <protection locked="0"/>
    </xf>
    <xf numFmtId="165" fontId="16" fillId="0" borderId="18" xfId="0" applyNumberFormat="1" applyFont="1" applyBorder="1" applyAlignment="1" applyProtection="1">
      <alignment vertical="top" wrapText="1" readingOrder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3" fillId="0" borderId="0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19" xfId="0" applyBorder="1"/>
    <xf numFmtId="2" fontId="3" fillId="0" borderId="2" xfId="0" applyNumberFormat="1" applyFont="1" applyBorder="1" applyAlignment="1">
      <alignment horizontal="center" vertical="center" wrapText="1"/>
    </xf>
    <xf numFmtId="0" fontId="16" fillId="0" borderId="18" xfId="0" applyFont="1" applyFill="1" applyBorder="1" applyAlignment="1" applyProtection="1">
      <alignment vertical="top" wrapText="1" readingOrder="1"/>
      <protection locked="0"/>
    </xf>
    <xf numFmtId="0" fontId="16" fillId="0" borderId="18" xfId="0" applyFont="1" applyFill="1" applyBorder="1" applyAlignment="1" applyProtection="1">
      <alignment horizontal="center" vertical="top" wrapText="1" readingOrder="1"/>
      <protection locked="0"/>
    </xf>
    <xf numFmtId="165" fontId="16" fillId="0" borderId="18" xfId="0" applyNumberFormat="1" applyFont="1" applyFill="1" applyBorder="1" applyAlignment="1" applyProtection="1">
      <alignment vertical="top" wrapText="1" readingOrder="1"/>
      <protection locked="0"/>
    </xf>
    <xf numFmtId="164" fontId="16" fillId="0" borderId="18" xfId="0" applyNumberFormat="1" applyFont="1" applyBorder="1" applyAlignment="1" applyProtection="1">
      <alignment horizontal="center" vertical="top" wrapText="1" readingOrder="1"/>
      <protection locked="0"/>
    </xf>
    <xf numFmtId="0" fontId="17" fillId="0" borderId="0" xfId="0" applyFont="1" applyFill="1"/>
    <xf numFmtId="164" fontId="10" fillId="0" borderId="13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/>
    <xf numFmtId="0" fontId="1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" xfId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2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right" vertical="top" wrapText="1" readingOrder="1"/>
      <protection locked="0"/>
    </xf>
    <xf numFmtId="0" fontId="11" fillId="0" borderId="20" xfId="0" applyFont="1" applyBorder="1" applyAlignment="1" applyProtection="1">
      <alignment horizontal="right" vertical="top" wrapText="1" readingOrder="1"/>
      <protection locked="0"/>
    </xf>
    <xf numFmtId="0" fontId="11" fillId="0" borderId="10" xfId="0" applyFont="1" applyBorder="1" applyAlignment="1" applyProtection="1">
      <alignment horizontal="right" vertical="top" wrapText="1" readingOrder="1"/>
      <protection locked="0"/>
    </xf>
    <xf numFmtId="0" fontId="11" fillId="0" borderId="3" xfId="0" applyFont="1" applyBorder="1" applyAlignment="1" applyProtection="1">
      <alignment horizontal="right" vertical="top" wrapText="1" readingOrder="1"/>
      <protection locked="0"/>
    </xf>
    <xf numFmtId="0" fontId="11" fillId="0" borderId="4" xfId="0" applyFont="1" applyBorder="1" applyAlignment="1" applyProtection="1">
      <alignment horizontal="right" vertical="top" wrapText="1" readingOrder="1"/>
      <protection locked="0"/>
    </xf>
    <xf numFmtId="0" fontId="11" fillId="0" borderId="5" xfId="0" applyFont="1" applyBorder="1" applyAlignment="1" applyProtection="1">
      <alignment horizontal="right" vertical="top" wrapText="1" readingOrder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common-info.html?reestrNumber=1771300322224000456" TargetMode="External"/><Relationship Id="rId2" Type="http://schemas.openxmlformats.org/officeDocument/2006/relationships/hyperlink" Target="https://zakupki.gov.ru/epz/contract/contractCard/common-info.html?reestrNumber=2775133871026000069" TargetMode="External"/><Relationship Id="rId1" Type="http://schemas.openxmlformats.org/officeDocument/2006/relationships/hyperlink" Target="https://zakupki.gov.ru/epz/contract/contractCard/common-info.html?reestrNumber=150470012702500032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1"/>
  <sheetViews>
    <sheetView tabSelected="1" topLeftCell="A52" zoomScale="98" zoomScaleNormal="98" workbookViewId="0">
      <selection activeCell="D73" sqref="D73"/>
    </sheetView>
  </sheetViews>
  <sheetFormatPr defaultRowHeight="15" x14ac:dyDescent="0.25"/>
  <cols>
    <col min="1" max="1" width="4.140625" customWidth="1"/>
    <col min="2" max="2" width="6.140625" customWidth="1"/>
    <col min="3" max="3" width="10.28515625" bestFit="1" customWidth="1"/>
    <col min="5" max="5" width="17.140625" customWidth="1"/>
    <col min="8" max="8" width="15" customWidth="1"/>
    <col min="10" max="10" width="19.42578125" customWidth="1"/>
    <col min="11" max="11" width="8.85546875" style="38"/>
    <col min="12" max="12" width="8.85546875" style="39"/>
    <col min="17" max="17" width="23.28515625" customWidth="1"/>
  </cols>
  <sheetData>
    <row r="1" spans="2:17" ht="58.5" customHeight="1" x14ac:dyDescent="0.25">
      <c r="B1" s="95" t="s">
        <v>67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2:17" ht="15.75" x14ac:dyDescent="0.25">
      <c r="B2" s="1"/>
    </row>
    <row r="3" spans="2:17" ht="15.75" x14ac:dyDescent="0.25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7" ht="15.75" x14ac:dyDescent="0.25">
      <c r="B4" s="2"/>
    </row>
    <row r="5" spans="2:17" ht="70.5" customHeight="1" x14ac:dyDescent="0.25">
      <c r="B5" s="97" t="s">
        <v>164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7" spans="2:17" ht="72.75" customHeight="1" x14ac:dyDescent="0.25">
      <c r="B7" s="98" t="s">
        <v>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9" spans="2:17" ht="74.25" customHeight="1" x14ac:dyDescent="0.25">
      <c r="B9" s="100" t="s">
        <v>69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2:17" ht="114" customHeight="1" x14ac:dyDescent="0.25">
      <c r="B10" s="63" t="s">
        <v>2</v>
      </c>
      <c r="C10" s="63"/>
      <c r="D10" s="63"/>
      <c r="E10" s="63"/>
      <c r="F10" s="63" t="s">
        <v>3</v>
      </c>
      <c r="G10" s="63"/>
      <c r="H10" s="103" t="s">
        <v>4</v>
      </c>
      <c r="I10" s="101" t="s">
        <v>5</v>
      </c>
      <c r="J10" s="35"/>
      <c r="K10" s="63" t="s">
        <v>6</v>
      </c>
      <c r="L10" s="63"/>
      <c r="M10" s="63"/>
      <c r="N10" s="63"/>
      <c r="O10" s="63" t="s">
        <v>7</v>
      </c>
      <c r="P10" s="63"/>
      <c r="Q10" s="63"/>
    </row>
    <row r="11" spans="2:17" ht="58.5" customHeight="1" x14ac:dyDescent="0.25">
      <c r="B11" s="63"/>
      <c r="C11" s="63"/>
      <c r="D11" s="63"/>
      <c r="E11" s="63"/>
      <c r="F11" s="63"/>
      <c r="G11" s="63"/>
      <c r="H11" s="103"/>
      <c r="I11" s="102"/>
      <c r="J11" s="36"/>
      <c r="K11" s="32" t="s">
        <v>8</v>
      </c>
      <c r="L11" s="11" t="s">
        <v>9</v>
      </c>
      <c r="M11" s="37" t="s">
        <v>10</v>
      </c>
      <c r="N11" s="10" t="s">
        <v>11</v>
      </c>
      <c r="O11" s="63"/>
      <c r="P11" s="63"/>
      <c r="Q11" s="63"/>
    </row>
    <row r="12" spans="2:17" ht="71.45" customHeight="1" x14ac:dyDescent="0.25">
      <c r="B12" s="63" t="s">
        <v>165</v>
      </c>
      <c r="C12" s="63"/>
      <c r="D12" s="63"/>
      <c r="E12" s="63"/>
      <c r="F12" s="63" t="s">
        <v>71</v>
      </c>
      <c r="G12" s="63"/>
      <c r="H12" s="59" t="s">
        <v>166</v>
      </c>
      <c r="I12" s="10" t="s">
        <v>72</v>
      </c>
      <c r="J12" s="32"/>
      <c r="K12" s="49">
        <v>1.35</v>
      </c>
      <c r="L12" s="32">
        <v>1.35</v>
      </c>
      <c r="M12" s="31">
        <v>1.35</v>
      </c>
      <c r="N12" s="24">
        <v>0</v>
      </c>
      <c r="O12" s="104">
        <v>1.35</v>
      </c>
      <c r="P12" s="104"/>
      <c r="Q12" s="104"/>
    </row>
    <row r="13" spans="2:17" s="26" customFormat="1" ht="12.6" customHeight="1" x14ac:dyDescent="0.2">
      <c r="B13" s="88" t="s">
        <v>167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17" s="26" customFormat="1" ht="10.15" customHeight="1" x14ac:dyDescent="0.2">
      <c r="B14" s="88" t="s">
        <v>168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2:17" s="26" customFormat="1" ht="10.9" customHeight="1" x14ac:dyDescent="0.2">
      <c r="B15" s="88" t="s">
        <v>169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2:17" x14ac:dyDescent="0.25">
      <c r="B16" s="3"/>
      <c r="C16" s="3"/>
      <c r="D16" s="3"/>
      <c r="E16" s="3"/>
      <c r="F16" s="3"/>
      <c r="G16" s="3"/>
      <c r="H16" s="3"/>
      <c r="I16" s="3"/>
      <c r="J16" s="3"/>
      <c r="K16" s="40"/>
      <c r="L16" s="41"/>
      <c r="M16" s="3"/>
      <c r="N16" s="3"/>
      <c r="O16" s="3"/>
      <c r="P16" s="3"/>
      <c r="Q16" s="3"/>
    </row>
    <row r="17" spans="2:17" ht="32.25" customHeight="1" x14ac:dyDescent="0.25">
      <c r="B17" s="87" t="s">
        <v>33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2:17" x14ac:dyDescent="0.25">
      <c r="B18" s="3"/>
      <c r="C18" s="3"/>
      <c r="D18" s="3"/>
      <c r="E18" s="3"/>
      <c r="F18" s="3"/>
      <c r="G18" s="3"/>
      <c r="H18" s="3"/>
      <c r="I18" s="3"/>
      <c r="J18" s="3"/>
      <c r="K18" s="40"/>
      <c r="L18" s="41"/>
      <c r="M18" s="3"/>
      <c r="N18" s="3"/>
      <c r="O18" s="3"/>
      <c r="P18" s="3"/>
      <c r="Q18" s="3"/>
    </row>
    <row r="19" spans="2:17" ht="102" customHeight="1" x14ac:dyDescent="0.25">
      <c r="B19" s="10" t="s">
        <v>12</v>
      </c>
      <c r="C19" s="63" t="s">
        <v>13</v>
      </c>
      <c r="D19" s="63"/>
      <c r="E19" s="63"/>
      <c r="F19" s="63" t="s">
        <v>14</v>
      </c>
      <c r="G19" s="63"/>
      <c r="H19" s="63"/>
      <c r="I19" s="63" t="s">
        <v>15</v>
      </c>
      <c r="J19" s="63"/>
      <c r="K19" s="63"/>
      <c r="L19" s="63" t="s">
        <v>16</v>
      </c>
      <c r="M19" s="63"/>
      <c r="N19" s="63" t="s">
        <v>17</v>
      </c>
      <c r="O19" s="63"/>
      <c r="P19" s="63"/>
      <c r="Q19" s="63"/>
    </row>
    <row r="20" spans="2:17" ht="103.5" customHeight="1" x14ac:dyDescent="0.25">
      <c r="B20" s="72">
        <v>1</v>
      </c>
      <c r="C20" s="82" t="s">
        <v>173</v>
      </c>
      <c r="D20" s="83"/>
      <c r="E20" s="84"/>
      <c r="F20" s="79" t="s">
        <v>172</v>
      </c>
      <c r="G20" s="80"/>
      <c r="H20" s="81"/>
      <c r="I20" s="76">
        <v>193256</v>
      </c>
      <c r="J20" s="77"/>
      <c r="K20" s="78"/>
      <c r="L20" s="64">
        <v>1.75</v>
      </c>
      <c r="M20" s="65"/>
      <c r="N20" s="66" t="s">
        <v>74</v>
      </c>
      <c r="O20" s="67"/>
      <c r="P20" s="67"/>
      <c r="Q20" s="68"/>
    </row>
    <row r="21" spans="2:17" ht="103.5" customHeight="1" x14ac:dyDescent="0.25">
      <c r="B21" s="73"/>
      <c r="C21" s="82" t="s">
        <v>174</v>
      </c>
      <c r="D21" s="83"/>
      <c r="E21" s="84"/>
      <c r="F21" s="79" t="s">
        <v>176</v>
      </c>
      <c r="G21" s="80"/>
      <c r="H21" s="81"/>
      <c r="I21" s="76" t="s">
        <v>73</v>
      </c>
      <c r="J21" s="77"/>
      <c r="K21" s="78"/>
      <c r="L21" s="64">
        <v>1.45</v>
      </c>
      <c r="M21" s="65"/>
      <c r="N21" s="66" t="s">
        <v>175</v>
      </c>
      <c r="O21" s="61"/>
      <c r="P21" s="61"/>
      <c r="Q21" s="62"/>
    </row>
    <row r="22" spans="2:17" x14ac:dyDescent="0.25">
      <c r="B22" s="85" t="s">
        <v>170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6">
        <f>L21</f>
        <v>1.45</v>
      </c>
      <c r="O22" s="86"/>
      <c r="P22" s="86"/>
      <c r="Q22" s="86"/>
    </row>
    <row r="23" spans="2:17" x14ac:dyDescent="0.25">
      <c r="B23" s="85" t="s">
        <v>171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>
        <v>1.75</v>
      </c>
      <c r="O23" s="86"/>
      <c r="P23" s="86"/>
      <c r="Q23" s="86"/>
    </row>
    <row r="24" spans="2:17" ht="115.5" customHeight="1" x14ac:dyDescent="0.25">
      <c r="B24" s="87" t="s">
        <v>32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6" spans="2:17" ht="44.25" customHeight="1" x14ac:dyDescent="0.25">
      <c r="B26" s="74" t="s">
        <v>177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8" spans="2:17" ht="31.5" customHeight="1" x14ac:dyDescent="0.25">
      <c r="B28" s="91" t="s">
        <v>23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2">
        <v>0.71279999999999999</v>
      </c>
    </row>
    <row r="29" spans="2:17" x14ac:dyDescent="0.25">
      <c r="B29" s="92" t="s">
        <v>24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3">
        <v>2.56</v>
      </c>
    </row>
    <row r="30" spans="2:17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42"/>
      <c r="L30" s="43"/>
      <c r="M30" s="14"/>
      <c r="N30" s="14"/>
      <c r="O30" s="14"/>
      <c r="P30" s="14"/>
    </row>
    <row r="31" spans="2:17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42"/>
      <c r="L31" s="43"/>
      <c r="M31" s="14"/>
      <c r="N31" s="14"/>
      <c r="O31" s="14"/>
      <c r="P31" s="14"/>
      <c r="Q31" s="15"/>
    </row>
    <row r="33" spans="2:17" ht="71.25" customHeight="1" x14ac:dyDescent="0.25">
      <c r="B33" s="87" t="s">
        <v>31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5" spans="2:17" ht="125.25" customHeight="1" x14ac:dyDescent="0.25">
      <c r="B35" s="10" t="s">
        <v>25</v>
      </c>
      <c r="C35" s="60" t="s">
        <v>26</v>
      </c>
      <c r="D35" s="61"/>
      <c r="E35" s="62"/>
      <c r="F35" s="60" t="s">
        <v>27</v>
      </c>
      <c r="G35" s="61"/>
      <c r="H35" s="62"/>
      <c r="I35" s="60" t="s">
        <v>28</v>
      </c>
      <c r="J35" s="61"/>
      <c r="K35" s="61"/>
      <c r="L35" s="61"/>
      <c r="M35" s="62"/>
      <c r="N35" s="60" t="s">
        <v>29</v>
      </c>
      <c r="O35" s="61"/>
      <c r="P35" s="61"/>
      <c r="Q35" s="62"/>
    </row>
    <row r="36" spans="2:17" ht="144" customHeight="1" x14ac:dyDescent="0.25">
      <c r="B36" s="10">
        <v>1</v>
      </c>
      <c r="C36" s="69" t="s">
        <v>179</v>
      </c>
      <c r="D36" s="70"/>
      <c r="E36" s="71"/>
      <c r="F36" s="93">
        <v>47264</v>
      </c>
      <c r="G36" s="61"/>
      <c r="H36" s="62"/>
      <c r="I36" s="60">
        <v>1.4</v>
      </c>
      <c r="J36" s="61"/>
      <c r="K36" s="61"/>
      <c r="L36" s="61"/>
      <c r="M36" s="62"/>
      <c r="N36" s="94" t="s">
        <v>180</v>
      </c>
      <c r="O36" s="61"/>
      <c r="P36" s="61"/>
      <c r="Q36" s="62"/>
    </row>
    <row r="37" spans="2:17" ht="53.25" customHeight="1" x14ac:dyDescent="0.25">
      <c r="B37" s="91" t="s">
        <v>178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0">
        <f>(F36*I36)/(F36)</f>
        <v>1.4</v>
      </c>
      <c r="O37" s="90"/>
      <c r="P37" s="90"/>
      <c r="Q37" s="90"/>
    </row>
    <row r="39" spans="2:17" ht="61.5" customHeight="1" x14ac:dyDescent="0.25">
      <c r="B39" s="87" t="s">
        <v>30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1" spans="2:17" ht="57.75" customHeight="1" x14ac:dyDescent="0.25">
      <c r="B41" s="106" t="s">
        <v>34</v>
      </c>
      <c r="C41" s="106"/>
      <c r="D41" s="106"/>
      <c r="E41" s="63" t="s">
        <v>35</v>
      </c>
      <c r="F41" s="63" t="s">
        <v>36</v>
      </c>
      <c r="G41" s="63"/>
      <c r="H41" s="63"/>
      <c r="I41" s="106" t="s">
        <v>37</v>
      </c>
      <c r="J41" s="106"/>
      <c r="K41" s="106"/>
      <c r="L41" s="106"/>
      <c r="M41" s="106"/>
      <c r="N41" s="111" t="s">
        <v>38</v>
      </c>
      <c r="O41" s="112"/>
      <c r="P41" s="111" t="s">
        <v>78</v>
      </c>
      <c r="Q41" s="112"/>
    </row>
    <row r="42" spans="2:17" ht="114" customHeight="1" x14ac:dyDescent="0.25">
      <c r="B42" s="106"/>
      <c r="C42" s="106"/>
      <c r="D42" s="106"/>
      <c r="E42" s="63"/>
      <c r="F42" s="63"/>
      <c r="G42" s="63"/>
      <c r="H42" s="63"/>
      <c r="I42" s="63" t="s">
        <v>39</v>
      </c>
      <c r="J42" s="63"/>
      <c r="K42" s="63"/>
      <c r="L42" s="63"/>
      <c r="M42" s="62" t="s">
        <v>40</v>
      </c>
      <c r="N42" s="113"/>
      <c r="O42" s="114"/>
      <c r="P42" s="113"/>
      <c r="Q42" s="114"/>
    </row>
    <row r="43" spans="2:17" ht="15.75" x14ac:dyDescent="0.25">
      <c r="B43" s="106"/>
      <c r="C43" s="106"/>
      <c r="D43" s="106"/>
      <c r="E43" s="63"/>
      <c r="F43" s="63"/>
      <c r="G43" s="63"/>
      <c r="H43" s="63"/>
      <c r="I43" s="16">
        <v>1</v>
      </c>
      <c r="J43" s="16"/>
      <c r="K43" s="16">
        <v>2</v>
      </c>
      <c r="L43" s="16">
        <v>3</v>
      </c>
      <c r="M43" s="62"/>
      <c r="N43" s="115"/>
      <c r="O43" s="116"/>
      <c r="P43" s="115"/>
      <c r="Q43" s="116"/>
    </row>
    <row r="44" spans="2:17" ht="30.6" customHeight="1" x14ac:dyDescent="0.25">
      <c r="B44" s="60" t="s">
        <v>70</v>
      </c>
      <c r="C44" s="61"/>
      <c r="D44" s="62"/>
      <c r="E44" s="25"/>
      <c r="F44" s="93"/>
      <c r="G44" s="107"/>
      <c r="H44" s="105"/>
      <c r="I44" s="16" t="s">
        <v>41</v>
      </c>
      <c r="J44" s="16"/>
      <c r="K44" s="16" t="s">
        <v>41</v>
      </c>
      <c r="L44" s="16" t="s">
        <v>41</v>
      </c>
      <c r="M44" s="31" t="s">
        <v>41</v>
      </c>
      <c r="N44" s="60" t="s">
        <v>41</v>
      </c>
      <c r="O44" s="62"/>
      <c r="P44" s="60"/>
      <c r="Q44" s="62"/>
    </row>
    <row r="45" spans="2:17" ht="32.450000000000003" customHeight="1" x14ac:dyDescent="0.25">
      <c r="B45" s="60" t="s">
        <v>70</v>
      </c>
      <c r="C45" s="61"/>
      <c r="D45" s="62"/>
      <c r="E45" s="25"/>
      <c r="F45" s="93"/>
      <c r="G45" s="107"/>
      <c r="H45" s="105"/>
      <c r="I45" s="16" t="s">
        <v>41</v>
      </c>
      <c r="J45" s="16"/>
      <c r="K45" s="16" t="s">
        <v>41</v>
      </c>
      <c r="L45" s="16" t="s">
        <v>41</v>
      </c>
      <c r="M45" s="31" t="s">
        <v>41</v>
      </c>
      <c r="N45" s="60" t="s">
        <v>41</v>
      </c>
      <c r="O45" s="62"/>
      <c r="P45" s="60"/>
      <c r="Q45" s="62"/>
    </row>
    <row r="46" spans="2:17" x14ac:dyDescent="0.25">
      <c r="B46" s="108" t="s">
        <v>79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10"/>
    </row>
    <row r="48" spans="2:17" x14ac:dyDescent="0.25">
      <c r="B48" s="131" t="s">
        <v>42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2:17" x14ac:dyDescent="0.25">
      <c r="B49" s="17"/>
      <c r="C49" s="17"/>
      <c r="D49" s="17"/>
      <c r="E49" s="17"/>
      <c r="F49" s="17"/>
      <c r="G49" s="17"/>
      <c r="H49" s="17"/>
      <c r="I49" s="17"/>
      <c r="J49" s="34"/>
      <c r="K49" s="44"/>
      <c r="L49" s="45"/>
      <c r="M49" s="17"/>
      <c r="N49" s="17"/>
      <c r="O49" s="17"/>
      <c r="P49" s="17"/>
      <c r="Q49" s="17"/>
    </row>
    <row r="50" spans="2:17" ht="59.25" customHeight="1" x14ac:dyDescent="0.25">
      <c r="B50" s="74" t="s">
        <v>181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2" spans="2:17" ht="75" x14ac:dyDescent="0.25">
      <c r="B52" s="63" t="s">
        <v>25</v>
      </c>
      <c r="C52" s="63"/>
      <c r="D52" s="106" t="s">
        <v>43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63" t="s">
        <v>44</v>
      </c>
      <c r="P52" s="63"/>
      <c r="Q52" s="10" t="s">
        <v>45</v>
      </c>
    </row>
    <row r="53" spans="2:17" x14ac:dyDescent="0.25">
      <c r="B53" s="63" t="s">
        <v>21</v>
      </c>
      <c r="C53" s="18" t="s">
        <v>46</v>
      </c>
      <c r="D53" s="118" t="s">
        <v>61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9">
        <v>1.35</v>
      </c>
      <c r="P53" s="120"/>
      <c r="Q53" s="20">
        <v>1.49</v>
      </c>
    </row>
    <row r="54" spans="2:17" x14ac:dyDescent="0.25">
      <c r="B54" s="63"/>
      <c r="C54" s="18" t="s">
        <v>47</v>
      </c>
      <c r="D54" s="118" t="s">
        <v>62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32">
        <v>1.45</v>
      </c>
      <c r="P54" s="133"/>
      <c r="Q54" s="20">
        <v>1.6</v>
      </c>
    </row>
    <row r="55" spans="2:17" x14ac:dyDescent="0.25">
      <c r="B55" s="63"/>
      <c r="C55" s="18" t="s">
        <v>48</v>
      </c>
      <c r="D55" s="118" t="s">
        <v>63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64">
        <v>0.71279999999999999</v>
      </c>
      <c r="P55" s="65"/>
      <c r="Q55" s="20">
        <v>0.84</v>
      </c>
    </row>
    <row r="56" spans="2:17" x14ac:dyDescent="0.25">
      <c r="B56" s="21"/>
      <c r="C56" s="18" t="s">
        <v>80</v>
      </c>
      <c r="D56" s="118" t="s">
        <v>64</v>
      </c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64">
        <v>2.56</v>
      </c>
      <c r="P56" s="65"/>
      <c r="Q56" s="20">
        <v>3.01</v>
      </c>
    </row>
    <row r="57" spans="2:17" x14ac:dyDescent="0.25">
      <c r="B57" s="21"/>
      <c r="C57" s="18" t="s">
        <v>81</v>
      </c>
      <c r="D57" s="118" t="s">
        <v>65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64">
        <v>1.4</v>
      </c>
      <c r="P57" s="65"/>
      <c r="Q57" s="19">
        <v>1.54</v>
      </c>
    </row>
    <row r="58" spans="2:17" x14ac:dyDescent="0.25">
      <c r="B58" s="21"/>
      <c r="C58" s="18" t="s">
        <v>82</v>
      </c>
      <c r="D58" s="118" t="s">
        <v>49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9"/>
      <c r="P58" s="120"/>
      <c r="Q58" s="19" t="s">
        <v>41</v>
      </c>
    </row>
    <row r="59" spans="2:17" x14ac:dyDescent="0.25">
      <c r="B59" s="121" t="s">
        <v>60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20">
        <v>0.84</v>
      </c>
    </row>
    <row r="61" spans="2:17" ht="31.5" customHeight="1" x14ac:dyDescent="0.25">
      <c r="B61" s="87" t="s">
        <v>182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</row>
    <row r="62" spans="2:17" x14ac:dyDescent="0.25">
      <c r="B62" s="22"/>
      <c r="C62" s="22"/>
      <c r="D62" s="22"/>
      <c r="E62" s="22"/>
      <c r="F62" s="22"/>
      <c r="G62" s="22"/>
      <c r="H62" s="22"/>
      <c r="I62" s="22"/>
      <c r="J62" s="33"/>
      <c r="K62" s="46"/>
      <c r="L62" s="47"/>
      <c r="M62" s="22"/>
      <c r="N62" s="22"/>
      <c r="O62" s="22"/>
      <c r="P62" s="22"/>
      <c r="Q62" s="22"/>
    </row>
    <row r="64" spans="2:17" x14ac:dyDescent="0.25">
      <c r="B64" s="60" t="s">
        <v>2</v>
      </c>
      <c r="C64" s="61"/>
      <c r="D64" s="61"/>
      <c r="E64" s="61"/>
      <c r="F64" s="62"/>
      <c r="G64" s="60" t="s">
        <v>58</v>
      </c>
      <c r="H64" s="61"/>
      <c r="I64" s="62"/>
      <c r="J64" s="60" t="s">
        <v>83</v>
      </c>
      <c r="K64" s="62"/>
      <c r="L64" s="60"/>
      <c r="M64" s="61"/>
      <c r="N64" s="62"/>
      <c r="O64" s="60" t="s">
        <v>59</v>
      </c>
      <c r="P64" s="61"/>
      <c r="Q64" s="62"/>
    </row>
    <row r="65" spans="2:17" x14ac:dyDescent="0.25">
      <c r="B65" s="60" t="s">
        <v>165</v>
      </c>
      <c r="C65" s="61"/>
      <c r="D65" s="61"/>
      <c r="E65" s="61"/>
      <c r="F65" s="62"/>
      <c r="G65" s="60">
        <v>0.84</v>
      </c>
      <c r="H65" s="61"/>
      <c r="I65" s="62"/>
      <c r="J65" s="93">
        <v>23040</v>
      </c>
      <c r="K65" s="105"/>
      <c r="L65" s="93"/>
      <c r="M65" s="107"/>
      <c r="N65" s="105"/>
      <c r="O65" s="128">
        <f>SUM(J65+L65)*G65</f>
        <v>19353.599999999999</v>
      </c>
      <c r="P65" s="129"/>
      <c r="Q65" s="130"/>
    </row>
    <row r="66" spans="2:17" x14ac:dyDescent="0.25">
      <c r="B66" s="122" t="s">
        <v>66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4"/>
      <c r="O66" s="125">
        <f>SUM(O65:Q65)</f>
        <v>19353.599999999999</v>
      </c>
      <c r="P66" s="126"/>
      <c r="Q66" s="127"/>
    </row>
    <row r="68" spans="2:17" ht="90" customHeight="1" x14ac:dyDescent="0.25">
      <c r="B68" s="87" t="s">
        <v>183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</row>
    <row r="70" spans="2:17" ht="15.75" thickBot="1" x14ac:dyDescent="0.3">
      <c r="I70" s="23"/>
      <c r="J70" s="23"/>
      <c r="K70" s="23"/>
      <c r="L70" s="48"/>
    </row>
    <row r="71" spans="2:17" x14ac:dyDescent="0.25">
      <c r="I71" s="117" t="s">
        <v>68</v>
      </c>
      <c r="J71" s="117"/>
      <c r="K71" s="117"/>
      <c r="L71" s="117"/>
    </row>
  </sheetData>
  <autoFilter ref="B19:Q22" xr:uid="{00000000-0009-0000-0000-000000000000}"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2" showButton="0"/>
    <filterColumn colId="13" showButton="0"/>
    <filterColumn colId="14" showButton="0"/>
  </autoFilter>
  <mergeCells count="105">
    <mergeCell ref="O54:P54"/>
    <mergeCell ref="D55:N55"/>
    <mergeCell ref="O55:P55"/>
    <mergeCell ref="B53:B55"/>
    <mergeCell ref="I71:L71"/>
    <mergeCell ref="D56:N56"/>
    <mergeCell ref="O56:P56"/>
    <mergeCell ref="D57:N57"/>
    <mergeCell ref="O57:P57"/>
    <mergeCell ref="D58:N58"/>
    <mergeCell ref="O58:P58"/>
    <mergeCell ref="B59:P59"/>
    <mergeCell ref="B64:F64"/>
    <mergeCell ref="G64:I64"/>
    <mergeCell ref="O64:Q64"/>
    <mergeCell ref="B66:N66"/>
    <mergeCell ref="O66:Q66"/>
    <mergeCell ref="B65:F65"/>
    <mergeCell ref="G65:I65"/>
    <mergeCell ref="B68:Q68"/>
    <mergeCell ref="B61:Q61"/>
    <mergeCell ref="O65:Q65"/>
    <mergeCell ref="L64:N64"/>
    <mergeCell ref="L65:N65"/>
    <mergeCell ref="J64:K64"/>
    <mergeCell ref="J65:K65"/>
    <mergeCell ref="I42:L42"/>
    <mergeCell ref="E41:E43"/>
    <mergeCell ref="B41:D43"/>
    <mergeCell ref="B44:D44"/>
    <mergeCell ref="F44:H44"/>
    <mergeCell ref="B46:Q46"/>
    <mergeCell ref="F41:H43"/>
    <mergeCell ref="P41:Q43"/>
    <mergeCell ref="N41:O43"/>
    <mergeCell ref="M42:M43"/>
    <mergeCell ref="I41:M41"/>
    <mergeCell ref="B50:Q50"/>
    <mergeCell ref="B52:C52"/>
    <mergeCell ref="D52:N52"/>
    <mergeCell ref="O52:P52"/>
    <mergeCell ref="F45:H45"/>
    <mergeCell ref="N45:O45"/>
    <mergeCell ref="P45:Q45"/>
    <mergeCell ref="B48:Q48"/>
    <mergeCell ref="D53:N53"/>
    <mergeCell ref="O53:P53"/>
    <mergeCell ref="D54:N54"/>
    <mergeCell ref="N44:O44"/>
    <mergeCell ref="P44:Q44"/>
    <mergeCell ref="B45:D45"/>
    <mergeCell ref="B1:Q1"/>
    <mergeCell ref="B28:P28"/>
    <mergeCell ref="B3:O3"/>
    <mergeCell ref="B5:Q5"/>
    <mergeCell ref="B7:Q7"/>
    <mergeCell ref="B9:Q9"/>
    <mergeCell ref="B15:Q15"/>
    <mergeCell ref="O10:Q11"/>
    <mergeCell ref="K10:N10"/>
    <mergeCell ref="I10:I11"/>
    <mergeCell ref="H10:H11"/>
    <mergeCell ref="O12:Q12"/>
    <mergeCell ref="F12:G12"/>
    <mergeCell ref="B23:M23"/>
    <mergeCell ref="N23:Q23"/>
    <mergeCell ref="B12:E12"/>
    <mergeCell ref="F10:G11"/>
    <mergeCell ref="B10:E11"/>
    <mergeCell ref="I19:K19"/>
    <mergeCell ref="F20:H20"/>
    <mergeCell ref="B14:Q14"/>
    <mergeCell ref="B13:Q13"/>
    <mergeCell ref="C20:E20"/>
    <mergeCell ref="I20:K20"/>
    <mergeCell ref="B17:Q17"/>
    <mergeCell ref="N19:Q19"/>
    <mergeCell ref="L19:M19"/>
    <mergeCell ref="B39:Q39"/>
    <mergeCell ref="N37:Q37"/>
    <mergeCell ref="B37:M37"/>
    <mergeCell ref="B29:P29"/>
    <mergeCell ref="F36:H36"/>
    <mergeCell ref="I36:M36"/>
    <mergeCell ref="N36:Q36"/>
    <mergeCell ref="B33:Q33"/>
    <mergeCell ref="N35:Q35"/>
    <mergeCell ref="I35:M35"/>
    <mergeCell ref="C35:E35"/>
    <mergeCell ref="F35:H35"/>
    <mergeCell ref="C19:E19"/>
    <mergeCell ref="F19:H19"/>
    <mergeCell ref="L20:M20"/>
    <mergeCell ref="N20:Q20"/>
    <mergeCell ref="C36:E36"/>
    <mergeCell ref="B20:B21"/>
    <mergeCell ref="N21:Q21"/>
    <mergeCell ref="L21:M21"/>
    <mergeCell ref="B26:Q26"/>
    <mergeCell ref="I21:K21"/>
    <mergeCell ref="F21:H21"/>
    <mergeCell ref="C21:E21"/>
    <mergeCell ref="B22:M22"/>
    <mergeCell ref="N22:Q22"/>
    <mergeCell ref="B24:Q24"/>
  </mergeCells>
  <phoneticPr fontId="9" type="noConversion"/>
  <hyperlinks>
    <hyperlink ref="N20" r:id="rId1" xr:uid="{B1F5FF5A-058C-451C-9F4B-8D0A1780369B}"/>
    <hyperlink ref="N21" r:id="rId2" xr:uid="{A998707E-D4CA-4300-B40F-D470AA4944D8}"/>
    <hyperlink ref="N36" r:id="rId3" xr:uid="{B4521F06-7068-4A58-8F4A-C2B2FC4B5E38}"/>
  </hyperlinks>
  <pageMargins left="0.25" right="0.25" top="0.75" bottom="0.75" header="0.3" footer="0.3"/>
  <pageSetup paperSize="9" scale="8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zoomScale="80" zoomScaleNormal="80" workbookViewId="0">
      <pane ySplit="2" topLeftCell="A36" activePane="bottomLeft" state="frozen"/>
      <selection pane="bottomLeft" activeCell="B7" sqref="B7"/>
    </sheetView>
  </sheetViews>
  <sheetFormatPr defaultColWidth="9.140625" defaultRowHeight="15" x14ac:dyDescent="0.25"/>
  <cols>
    <col min="1" max="1" width="19" style="3" customWidth="1"/>
    <col min="2" max="2" width="18.140625" style="3" customWidth="1"/>
    <col min="3" max="3" width="27.5703125" style="3" customWidth="1"/>
    <col min="4" max="4" width="31.42578125" style="3" customWidth="1"/>
    <col min="5" max="6" width="14.7109375" style="5" customWidth="1"/>
    <col min="7" max="7" width="19.28515625" style="5" customWidth="1"/>
    <col min="8" max="8" width="16.140625" style="5" customWidth="1"/>
    <col min="9" max="9" width="15.42578125" style="5" customWidth="1"/>
    <col min="10" max="10" width="28" style="5" customWidth="1"/>
    <col min="11" max="16384" width="9.140625" style="3"/>
  </cols>
  <sheetData>
    <row r="1" spans="1:10" x14ac:dyDescent="0.25">
      <c r="A1" s="99" t="s">
        <v>56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99.75" x14ac:dyDescent="0.25">
      <c r="A2" s="4" t="s">
        <v>34</v>
      </c>
      <c r="B2" s="4" t="s">
        <v>50</v>
      </c>
      <c r="C2" s="4" t="s">
        <v>51</v>
      </c>
      <c r="D2" s="4" t="s">
        <v>52</v>
      </c>
      <c r="E2" s="4" t="s">
        <v>54</v>
      </c>
      <c r="F2" s="4" t="s">
        <v>55</v>
      </c>
      <c r="G2" s="4" t="s">
        <v>18</v>
      </c>
      <c r="H2" s="6" t="s">
        <v>53</v>
      </c>
      <c r="I2" s="9" t="s">
        <v>19</v>
      </c>
      <c r="J2" s="7" t="s">
        <v>20</v>
      </c>
    </row>
    <row r="3" spans="1:10" ht="15.75" x14ac:dyDescent="0.25">
      <c r="A3" s="54"/>
      <c r="B3" s="50"/>
      <c r="C3" s="50"/>
      <c r="D3" s="50"/>
      <c r="E3" s="50"/>
      <c r="F3" s="51"/>
      <c r="G3" s="52"/>
      <c r="H3" s="55"/>
      <c r="I3" s="56"/>
      <c r="J3" s="56"/>
    </row>
    <row r="4" spans="1:10" ht="108" customHeight="1" x14ac:dyDescent="0.25">
      <c r="A4" s="27" t="s">
        <v>84</v>
      </c>
      <c r="B4" s="28" t="s">
        <v>85</v>
      </c>
      <c r="C4" s="28" t="s">
        <v>86</v>
      </c>
      <c r="D4" s="28" t="s">
        <v>76</v>
      </c>
      <c r="E4" s="28" t="s">
        <v>87</v>
      </c>
      <c r="F4" s="29" t="s">
        <v>88</v>
      </c>
      <c r="G4" s="30">
        <v>8000</v>
      </c>
      <c r="H4" s="53">
        <v>5</v>
      </c>
      <c r="I4" s="56">
        <v>3125</v>
      </c>
      <c r="J4" s="56">
        <f t="shared" ref="J4:J42" si="0">SUM(G4/I4)</f>
        <v>2.56</v>
      </c>
    </row>
    <row r="5" spans="1:10" ht="135" x14ac:dyDescent="0.25">
      <c r="A5" s="27" t="s">
        <v>84</v>
      </c>
      <c r="B5" s="28" t="s">
        <v>85</v>
      </c>
      <c r="C5" s="28" t="s">
        <v>161</v>
      </c>
      <c r="D5" s="28" t="s">
        <v>76</v>
      </c>
      <c r="E5" s="28" t="s">
        <v>87</v>
      </c>
      <c r="F5" s="29" t="s">
        <v>88</v>
      </c>
      <c r="G5" s="30">
        <v>10736</v>
      </c>
      <c r="H5" s="53">
        <v>5</v>
      </c>
      <c r="I5" s="56">
        <v>6250</v>
      </c>
      <c r="J5" s="56">
        <f t="shared" si="0"/>
        <v>1.71776</v>
      </c>
    </row>
    <row r="6" spans="1:10" s="58" customFormat="1" ht="135" x14ac:dyDescent="0.25">
      <c r="A6" s="27" t="s">
        <v>84</v>
      </c>
      <c r="B6" s="28" t="s">
        <v>85</v>
      </c>
      <c r="C6" s="28" t="s">
        <v>162</v>
      </c>
      <c r="D6" s="28" t="s">
        <v>76</v>
      </c>
      <c r="E6" s="28" t="s">
        <v>87</v>
      </c>
      <c r="F6" s="29" t="s">
        <v>88</v>
      </c>
      <c r="G6" s="30">
        <v>12034</v>
      </c>
      <c r="H6" s="53">
        <v>5</v>
      </c>
      <c r="I6" s="56">
        <v>9375</v>
      </c>
      <c r="J6" s="56">
        <f t="shared" si="0"/>
        <v>1.2836266666666667</v>
      </c>
    </row>
    <row r="7" spans="1:10" ht="165" x14ac:dyDescent="0.25">
      <c r="A7" s="27" t="s">
        <v>84</v>
      </c>
      <c r="B7" s="28" t="s">
        <v>89</v>
      </c>
      <c r="C7" s="28" t="s">
        <v>163</v>
      </c>
      <c r="D7" s="28" t="s">
        <v>91</v>
      </c>
      <c r="E7" s="28" t="s">
        <v>138</v>
      </c>
      <c r="F7" s="29" t="s">
        <v>150</v>
      </c>
      <c r="G7" s="30">
        <v>6362.4</v>
      </c>
      <c r="H7" s="53">
        <v>6</v>
      </c>
      <c r="I7" s="56">
        <v>6000</v>
      </c>
      <c r="J7" s="56">
        <f t="shared" si="0"/>
        <v>1.0604</v>
      </c>
    </row>
    <row r="8" spans="1:10" ht="150" x14ac:dyDescent="0.25">
      <c r="A8" s="27" t="s">
        <v>84</v>
      </c>
      <c r="B8" s="28" t="s">
        <v>89</v>
      </c>
      <c r="C8" s="28" t="s">
        <v>90</v>
      </c>
      <c r="D8" s="28" t="s">
        <v>91</v>
      </c>
      <c r="E8" s="28" t="s">
        <v>138</v>
      </c>
      <c r="F8" s="29" t="s">
        <v>150</v>
      </c>
      <c r="G8" s="30">
        <v>5065.4399999999996</v>
      </c>
      <c r="H8" s="53">
        <v>4</v>
      </c>
      <c r="I8" s="56">
        <v>6000</v>
      </c>
      <c r="J8" s="56">
        <f t="shared" si="0"/>
        <v>0.84423999999999988</v>
      </c>
    </row>
    <row r="9" spans="1:10" ht="150" x14ac:dyDescent="0.25">
      <c r="A9" s="27" t="s">
        <v>84</v>
      </c>
      <c r="B9" s="28" t="s">
        <v>89</v>
      </c>
      <c r="C9" s="28" t="s">
        <v>92</v>
      </c>
      <c r="D9" s="28" t="s">
        <v>91</v>
      </c>
      <c r="E9" s="28" t="s">
        <v>138</v>
      </c>
      <c r="F9" s="29" t="s">
        <v>150</v>
      </c>
      <c r="G9" s="30">
        <v>5702.4</v>
      </c>
      <c r="H9" s="53">
        <v>4</v>
      </c>
      <c r="I9" s="56">
        <v>8000</v>
      </c>
      <c r="J9" s="56">
        <f t="shared" si="0"/>
        <v>0.71279999999999999</v>
      </c>
    </row>
    <row r="10" spans="1:10" ht="165" x14ac:dyDescent="0.25">
      <c r="A10" s="27" t="s">
        <v>84</v>
      </c>
      <c r="B10" s="28" t="s">
        <v>93</v>
      </c>
      <c r="C10" s="28" t="s">
        <v>94</v>
      </c>
      <c r="D10" s="28" t="s">
        <v>76</v>
      </c>
      <c r="E10" s="28" t="s">
        <v>139</v>
      </c>
      <c r="F10" s="29" t="s">
        <v>151</v>
      </c>
      <c r="G10" s="30">
        <v>11654</v>
      </c>
      <c r="H10" s="53">
        <v>5</v>
      </c>
      <c r="I10" s="56">
        <v>9375</v>
      </c>
      <c r="J10" s="56">
        <f t="shared" si="0"/>
        <v>1.2430933333333334</v>
      </c>
    </row>
    <row r="11" spans="1:10" ht="165" x14ac:dyDescent="0.25">
      <c r="A11" s="27" t="s">
        <v>84</v>
      </c>
      <c r="B11" s="28" t="s">
        <v>93</v>
      </c>
      <c r="C11" s="28" t="s">
        <v>95</v>
      </c>
      <c r="D11" s="28" t="s">
        <v>76</v>
      </c>
      <c r="E11" s="28" t="s">
        <v>139</v>
      </c>
      <c r="F11" s="29" t="s">
        <v>151</v>
      </c>
      <c r="G11" s="30">
        <v>9937</v>
      </c>
      <c r="H11" s="53">
        <v>5</v>
      </c>
      <c r="I11" s="57">
        <v>6250</v>
      </c>
      <c r="J11" s="56">
        <f t="shared" si="0"/>
        <v>1.58992</v>
      </c>
    </row>
    <row r="12" spans="1:10" ht="165" x14ac:dyDescent="0.25">
      <c r="A12" s="27" t="s">
        <v>84</v>
      </c>
      <c r="B12" s="28" t="s">
        <v>96</v>
      </c>
      <c r="C12" s="28" t="s">
        <v>94</v>
      </c>
      <c r="D12" s="28" t="s">
        <v>76</v>
      </c>
      <c r="E12" s="28" t="s">
        <v>140</v>
      </c>
      <c r="F12" s="29" t="s">
        <v>152</v>
      </c>
      <c r="G12" s="30">
        <v>11843</v>
      </c>
      <c r="H12" s="53">
        <v>5</v>
      </c>
      <c r="I12" s="57">
        <v>9375</v>
      </c>
      <c r="J12" s="56">
        <f t="shared" si="0"/>
        <v>1.2632533333333333</v>
      </c>
    </row>
    <row r="13" spans="1:10" ht="165" x14ac:dyDescent="0.25">
      <c r="A13" s="27" t="s">
        <v>84</v>
      </c>
      <c r="B13" s="28" t="s">
        <v>96</v>
      </c>
      <c r="C13" s="28" t="s">
        <v>95</v>
      </c>
      <c r="D13" s="28" t="s">
        <v>76</v>
      </c>
      <c r="E13" s="28" t="s">
        <v>140</v>
      </c>
      <c r="F13" s="29" t="s">
        <v>152</v>
      </c>
      <c r="G13" s="30">
        <v>9105</v>
      </c>
      <c r="H13" s="53">
        <v>5</v>
      </c>
      <c r="I13" s="57">
        <v>6250</v>
      </c>
      <c r="J13" s="56">
        <f t="shared" si="0"/>
        <v>1.4568000000000001</v>
      </c>
    </row>
    <row r="14" spans="1:10" s="58" customFormat="1" ht="135" x14ac:dyDescent="0.25">
      <c r="A14" s="27" t="s">
        <v>97</v>
      </c>
      <c r="B14" s="28" t="s">
        <v>98</v>
      </c>
      <c r="C14" s="28" t="s">
        <v>99</v>
      </c>
      <c r="D14" s="28" t="s">
        <v>91</v>
      </c>
      <c r="E14" s="28" t="s">
        <v>141</v>
      </c>
      <c r="F14" s="29" t="s">
        <v>153</v>
      </c>
      <c r="G14" s="30">
        <v>8114.85</v>
      </c>
      <c r="H14" s="53">
        <v>4</v>
      </c>
      <c r="I14" s="57">
        <v>6000</v>
      </c>
      <c r="J14" s="56">
        <f t="shared" si="0"/>
        <v>1.3524750000000001</v>
      </c>
    </row>
    <row r="15" spans="1:10" ht="135" x14ac:dyDescent="0.25">
      <c r="A15" s="27" t="s">
        <v>97</v>
      </c>
      <c r="B15" s="28" t="s">
        <v>98</v>
      </c>
      <c r="C15" s="28" t="s">
        <v>100</v>
      </c>
      <c r="D15" s="28" t="s">
        <v>91</v>
      </c>
      <c r="E15" s="28" t="s">
        <v>141</v>
      </c>
      <c r="F15" s="29" t="s">
        <v>153</v>
      </c>
      <c r="G15" s="30">
        <v>9026.6</v>
      </c>
      <c r="H15" s="53">
        <v>6</v>
      </c>
      <c r="I15" s="56">
        <v>6000</v>
      </c>
      <c r="J15" s="56">
        <f t="shared" si="0"/>
        <v>1.5044333333333333</v>
      </c>
    </row>
    <row r="16" spans="1:10" ht="135" x14ac:dyDescent="0.25">
      <c r="A16" s="27" t="s">
        <v>97</v>
      </c>
      <c r="B16" s="28" t="s">
        <v>98</v>
      </c>
      <c r="C16" s="28" t="s">
        <v>101</v>
      </c>
      <c r="D16" s="28" t="s">
        <v>91</v>
      </c>
      <c r="E16" s="28" t="s">
        <v>141</v>
      </c>
      <c r="F16" s="29" t="s">
        <v>153</v>
      </c>
      <c r="G16" s="30">
        <v>8204.27</v>
      </c>
      <c r="H16" s="53">
        <v>4</v>
      </c>
      <c r="I16" s="56">
        <v>8000</v>
      </c>
      <c r="J16" s="56">
        <f t="shared" si="0"/>
        <v>1.0255337500000001</v>
      </c>
    </row>
    <row r="17" spans="1:10" ht="135" x14ac:dyDescent="0.25">
      <c r="A17" s="27" t="s">
        <v>84</v>
      </c>
      <c r="B17" s="28" t="s">
        <v>102</v>
      </c>
      <c r="C17" s="28" t="s">
        <v>103</v>
      </c>
      <c r="D17" s="28" t="s">
        <v>104</v>
      </c>
      <c r="E17" s="28" t="s">
        <v>142</v>
      </c>
      <c r="F17" s="29" t="s">
        <v>154</v>
      </c>
      <c r="G17" s="30">
        <v>9718</v>
      </c>
      <c r="H17" s="53">
        <v>4</v>
      </c>
      <c r="I17" s="56">
        <v>7680</v>
      </c>
      <c r="J17" s="56">
        <f t="shared" si="0"/>
        <v>1.2653645833333333</v>
      </c>
    </row>
    <row r="18" spans="1:10" ht="135" x14ac:dyDescent="0.25">
      <c r="A18" s="27" t="s">
        <v>84</v>
      </c>
      <c r="B18" s="28" t="s">
        <v>105</v>
      </c>
      <c r="C18" s="28" t="s">
        <v>106</v>
      </c>
      <c r="D18" s="28" t="s">
        <v>104</v>
      </c>
      <c r="E18" s="28" t="s">
        <v>143</v>
      </c>
      <c r="F18" s="29" t="s">
        <v>154</v>
      </c>
      <c r="G18" s="30">
        <v>7561</v>
      </c>
      <c r="H18" s="53">
        <v>4</v>
      </c>
      <c r="I18" s="56">
        <v>4824</v>
      </c>
      <c r="J18" s="56">
        <f t="shared" si="0"/>
        <v>1.5673714759535655</v>
      </c>
    </row>
    <row r="19" spans="1:10" ht="135" x14ac:dyDescent="0.25">
      <c r="A19" s="27" t="s">
        <v>84</v>
      </c>
      <c r="B19" s="28" t="s">
        <v>105</v>
      </c>
      <c r="C19" s="28" t="s">
        <v>107</v>
      </c>
      <c r="D19" s="28" t="s">
        <v>104</v>
      </c>
      <c r="E19" s="28" t="s">
        <v>143</v>
      </c>
      <c r="F19" s="29" t="s">
        <v>154</v>
      </c>
      <c r="G19" s="30">
        <v>11089</v>
      </c>
      <c r="H19" s="53">
        <v>4</v>
      </c>
      <c r="I19" s="56">
        <v>7616</v>
      </c>
      <c r="J19" s="56">
        <f t="shared" si="0"/>
        <v>1.456013655462185</v>
      </c>
    </row>
    <row r="20" spans="1:10" s="58" customFormat="1" ht="135" x14ac:dyDescent="0.25">
      <c r="A20" s="27" t="s">
        <v>84</v>
      </c>
      <c r="B20" s="28" t="s">
        <v>108</v>
      </c>
      <c r="C20" s="28" t="s">
        <v>109</v>
      </c>
      <c r="D20" s="28" t="s">
        <v>104</v>
      </c>
      <c r="E20" s="28" t="s">
        <v>144</v>
      </c>
      <c r="F20" s="29" t="s">
        <v>155</v>
      </c>
      <c r="G20" s="30">
        <v>7559</v>
      </c>
      <c r="H20" s="53">
        <v>4</v>
      </c>
      <c r="I20" s="56">
        <v>3944</v>
      </c>
      <c r="J20" s="56">
        <f t="shared" si="0"/>
        <v>1.91658215010142</v>
      </c>
    </row>
    <row r="21" spans="1:10" ht="135" x14ac:dyDescent="0.25">
      <c r="A21" s="27" t="s">
        <v>84</v>
      </c>
      <c r="B21" s="28" t="s">
        <v>108</v>
      </c>
      <c r="C21" s="28" t="s">
        <v>110</v>
      </c>
      <c r="D21" s="28" t="s">
        <v>104</v>
      </c>
      <c r="E21" s="28" t="s">
        <v>144</v>
      </c>
      <c r="F21" s="29" t="s">
        <v>155</v>
      </c>
      <c r="G21" s="30">
        <v>8826</v>
      </c>
      <c r="H21" s="53">
        <v>4</v>
      </c>
      <c r="I21" s="56">
        <v>5908</v>
      </c>
      <c r="J21" s="56">
        <f t="shared" si="0"/>
        <v>1.493906567366283</v>
      </c>
    </row>
    <row r="22" spans="1:10" ht="135" x14ac:dyDescent="0.25">
      <c r="A22" s="27" t="s">
        <v>84</v>
      </c>
      <c r="B22" s="28" t="s">
        <v>108</v>
      </c>
      <c r="C22" s="28" t="s">
        <v>111</v>
      </c>
      <c r="D22" s="28" t="s">
        <v>104</v>
      </c>
      <c r="E22" s="28" t="s">
        <v>144</v>
      </c>
      <c r="F22" s="29" t="s">
        <v>155</v>
      </c>
      <c r="G22" s="30">
        <v>9740</v>
      </c>
      <c r="H22" s="53">
        <v>4</v>
      </c>
      <c r="I22" s="52">
        <v>7880</v>
      </c>
      <c r="J22" s="56">
        <f t="shared" si="0"/>
        <v>1.2360406091370559</v>
      </c>
    </row>
    <row r="23" spans="1:10" ht="135" x14ac:dyDescent="0.25">
      <c r="A23" s="27" t="s">
        <v>84</v>
      </c>
      <c r="B23" s="28" t="s">
        <v>112</v>
      </c>
      <c r="C23" s="28" t="s">
        <v>113</v>
      </c>
      <c r="D23" s="28" t="s">
        <v>104</v>
      </c>
      <c r="E23" s="28" t="s">
        <v>145</v>
      </c>
      <c r="F23" s="29" t="s">
        <v>155</v>
      </c>
      <c r="G23" s="30">
        <v>6556</v>
      </c>
      <c r="H23" s="53">
        <v>4</v>
      </c>
      <c r="I23" s="52">
        <v>4104</v>
      </c>
      <c r="J23" s="56">
        <f t="shared" si="0"/>
        <v>1.5974658869395713</v>
      </c>
    </row>
    <row r="24" spans="1:10" ht="135" x14ac:dyDescent="0.25">
      <c r="A24" s="27" t="s">
        <v>84</v>
      </c>
      <c r="B24" s="28" t="s">
        <v>112</v>
      </c>
      <c r="C24" s="28" t="s">
        <v>114</v>
      </c>
      <c r="D24" s="28" t="s">
        <v>104</v>
      </c>
      <c r="E24" s="28" t="s">
        <v>145</v>
      </c>
      <c r="F24" s="29" t="s">
        <v>155</v>
      </c>
      <c r="G24" s="30">
        <v>8471</v>
      </c>
      <c r="H24" s="53">
        <v>4</v>
      </c>
      <c r="I24" s="52">
        <v>6160</v>
      </c>
      <c r="J24" s="56">
        <f t="shared" si="0"/>
        <v>1.3751623376623376</v>
      </c>
    </row>
    <row r="25" spans="1:10" ht="135" x14ac:dyDescent="0.25">
      <c r="A25" s="27" t="s">
        <v>84</v>
      </c>
      <c r="B25" s="28" t="s">
        <v>112</v>
      </c>
      <c r="C25" s="28" t="s">
        <v>115</v>
      </c>
      <c r="D25" s="28" t="s">
        <v>104</v>
      </c>
      <c r="E25" s="28" t="s">
        <v>145</v>
      </c>
      <c r="F25" s="29" t="s">
        <v>155</v>
      </c>
      <c r="G25" s="30">
        <v>9697</v>
      </c>
      <c r="H25" s="53">
        <v>4</v>
      </c>
      <c r="I25" s="52">
        <v>8212</v>
      </c>
      <c r="J25" s="56">
        <f t="shared" si="0"/>
        <v>1.1808329274232829</v>
      </c>
    </row>
    <row r="26" spans="1:10" ht="195" x14ac:dyDescent="0.25">
      <c r="A26" s="27" t="s">
        <v>84</v>
      </c>
      <c r="B26" s="28" t="s">
        <v>102</v>
      </c>
      <c r="C26" s="28" t="s">
        <v>116</v>
      </c>
      <c r="D26" s="28" t="s">
        <v>104</v>
      </c>
      <c r="E26" s="28" t="s">
        <v>142</v>
      </c>
      <c r="F26" s="29" t="s">
        <v>156</v>
      </c>
      <c r="G26" s="30">
        <v>9718</v>
      </c>
      <c r="H26" s="53">
        <v>4</v>
      </c>
      <c r="I26" s="52">
        <v>7680</v>
      </c>
      <c r="J26" s="56">
        <f t="shared" si="0"/>
        <v>1.2653645833333333</v>
      </c>
    </row>
    <row r="27" spans="1:10" ht="165" x14ac:dyDescent="0.25">
      <c r="A27" s="27" t="s">
        <v>84</v>
      </c>
      <c r="B27" s="28" t="s">
        <v>108</v>
      </c>
      <c r="C27" s="28" t="s">
        <v>117</v>
      </c>
      <c r="D27" s="28" t="s">
        <v>104</v>
      </c>
      <c r="E27" s="28" t="s">
        <v>144</v>
      </c>
      <c r="F27" s="29" t="s">
        <v>156</v>
      </c>
      <c r="G27" s="30">
        <v>7559</v>
      </c>
      <c r="H27" s="53">
        <v>4</v>
      </c>
      <c r="I27" s="52">
        <v>3944</v>
      </c>
      <c r="J27" s="56">
        <f t="shared" si="0"/>
        <v>1.91658215010142</v>
      </c>
    </row>
    <row r="28" spans="1:10" s="58" customFormat="1" ht="165" x14ac:dyDescent="0.25">
      <c r="A28" s="27" t="s">
        <v>84</v>
      </c>
      <c r="B28" s="28" t="s">
        <v>108</v>
      </c>
      <c r="C28" s="28" t="s">
        <v>118</v>
      </c>
      <c r="D28" s="28" t="s">
        <v>104</v>
      </c>
      <c r="E28" s="28" t="s">
        <v>144</v>
      </c>
      <c r="F28" s="29" t="s">
        <v>156</v>
      </c>
      <c r="G28" s="30">
        <v>8826</v>
      </c>
      <c r="H28" s="53">
        <v>4</v>
      </c>
      <c r="I28" s="52">
        <v>5908</v>
      </c>
      <c r="J28" s="56">
        <f t="shared" si="0"/>
        <v>1.493906567366283</v>
      </c>
    </row>
    <row r="29" spans="1:10" ht="165" x14ac:dyDescent="0.25">
      <c r="A29" s="27" t="s">
        <v>84</v>
      </c>
      <c r="B29" s="28" t="s">
        <v>108</v>
      </c>
      <c r="C29" s="28" t="s">
        <v>119</v>
      </c>
      <c r="D29" s="28" t="s">
        <v>104</v>
      </c>
      <c r="E29" s="28" t="s">
        <v>144</v>
      </c>
      <c r="F29" s="29" t="s">
        <v>156</v>
      </c>
      <c r="G29" s="30">
        <v>9740</v>
      </c>
      <c r="H29" s="53">
        <v>4</v>
      </c>
      <c r="I29" s="52">
        <v>7880</v>
      </c>
      <c r="J29" s="56">
        <f t="shared" si="0"/>
        <v>1.2360406091370559</v>
      </c>
    </row>
    <row r="30" spans="1:10" s="58" customFormat="1" ht="165" x14ac:dyDescent="0.25">
      <c r="A30" s="27" t="s">
        <v>84</v>
      </c>
      <c r="B30" s="28" t="s">
        <v>105</v>
      </c>
      <c r="C30" s="28" t="s">
        <v>120</v>
      </c>
      <c r="D30" s="28" t="s">
        <v>104</v>
      </c>
      <c r="E30" s="28" t="s">
        <v>143</v>
      </c>
      <c r="F30" s="29" t="s">
        <v>156</v>
      </c>
      <c r="G30" s="30">
        <v>7561</v>
      </c>
      <c r="H30" s="53">
        <v>4</v>
      </c>
      <c r="I30" s="52">
        <v>4824</v>
      </c>
      <c r="J30" s="56">
        <f t="shared" si="0"/>
        <v>1.5673714759535655</v>
      </c>
    </row>
    <row r="31" spans="1:10" ht="165" x14ac:dyDescent="0.25">
      <c r="A31" s="27" t="s">
        <v>84</v>
      </c>
      <c r="B31" s="28" t="s">
        <v>105</v>
      </c>
      <c r="C31" s="28" t="s">
        <v>121</v>
      </c>
      <c r="D31" s="28" t="s">
        <v>104</v>
      </c>
      <c r="E31" s="28" t="s">
        <v>143</v>
      </c>
      <c r="F31" s="29" t="s">
        <v>156</v>
      </c>
      <c r="G31" s="30">
        <v>11089</v>
      </c>
      <c r="H31" s="53">
        <v>4</v>
      </c>
      <c r="I31" s="52">
        <v>7616</v>
      </c>
      <c r="J31" s="56">
        <f t="shared" si="0"/>
        <v>1.456013655462185</v>
      </c>
    </row>
    <row r="32" spans="1:10" ht="195" x14ac:dyDescent="0.25">
      <c r="A32" s="27" t="s">
        <v>84</v>
      </c>
      <c r="B32" s="28" t="s">
        <v>112</v>
      </c>
      <c r="C32" s="28" t="s">
        <v>122</v>
      </c>
      <c r="D32" s="28" t="s">
        <v>104</v>
      </c>
      <c r="E32" s="28" t="s">
        <v>145</v>
      </c>
      <c r="F32" s="29" t="s">
        <v>156</v>
      </c>
      <c r="G32" s="30">
        <v>6556</v>
      </c>
      <c r="H32" s="53">
        <v>4</v>
      </c>
      <c r="I32" s="56">
        <v>4104</v>
      </c>
      <c r="J32" s="56">
        <f t="shared" si="0"/>
        <v>1.5974658869395713</v>
      </c>
    </row>
    <row r="33" spans="1:10" ht="195" x14ac:dyDescent="0.25">
      <c r="A33" s="27" t="s">
        <v>84</v>
      </c>
      <c r="B33" s="28" t="s">
        <v>112</v>
      </c>
      <c r="C33" s="28" t="s">
        <v>123</v>
      </c>
      <c r="D33" s="28" t="s">
        <v>104</v>
      </c>
      <c r="E33" s="28" t="s">
        <v>145</v>
      </c>
      <c r="F33" s="29" t="s">
        <v>156</v>
      </c>
      <c r="G33" s="30">
        <v>8471</v>
      </c>
      <c r="H33" s="53">
        <v>4</v>
      </c>
      <c r="I33" s="56">
        <v>6160</v>
      </c>
      <c r="J33" s="56">
        <f t="shared" si="0"/>
        <v>1.3751623376623376</v>
      </c>
    </row>
    <row r="34" spans="1:10" ht="195" x14ac:dyDescent="0.25">
      <c r="A34" s="27" t="s">
        <v>84</v>
      </c>
      <c r="B34" s="28" t="s">
        <v>112</v>
      </c>
      <c r="C34" s="28" t="s">
        <v>124</v>
      </c>
      <c r="D34" s="28" t="s">
        <v>104</v>
      </c>
      <c r="E34" s="28" t="s">
        <v>145</v>
      </c>
      <c r="F34" s="29" t="s">
        <v>156</v>
      </c>
      <c r="G34" s="30">
        <v>9697</v>
      </c>
      <c r="H34" s="53">
        <v>4</v>
      </c>
      <c r="I34" s="56">
        <v>8212</v>
      </c>
      <c r="J34" s="56">
        <f t="shared" si="0"/>
        <v>1.1808329274232829</v>
      </c>
    </row>
    <row r="35" spans="1:10" ht="165" x14ac:dyDescent="0.25">
      <c r="A35" s="27" t="s">
        <v>84</v>
      </c>
      <c r="B35" s="28" t="s">
        <v>108</v>
      </c>
      <c r="C35" s="28" t="s">
        <v>119</v>
      </c>
      <c r="D35" s="28" t="s">
        <v>104</v>
      </c>
      <c r="E35" s="28" t="s">
        <v>146</v>
      </c>
      <c r="F35" s="29" t="s">
        <v>157</v>
      </c>
      <c r="G35" s="30">
        <v>9740</v>
      </c>
      <c r="H35" s="53">
        <v>4</v>
      </c>
      <c r="I35" s="56">
        <v>7880</v>
      </c>
      <c r="J35" s="56">
        <f t="shared" si="0"/>
        <v>1.2360406091370559</v>
      </c>
    </row>
    <row r="36" spans="1:10" ht="165" x14ac:dyDescent="0.25">
      <c r="A36" s="27" t="s">
        <v>84</v>
      </c>
      <c r="B36" s="28" t="s">
        <v>108</v>
      </c>
      <c r="C36" s="28" t="s">
        <v>125</v>
      </c>
      <c r="D36" s="28" t="s">
        <v>104</v>
      </c>
      <c r="E36" s="28" t="s">
        <v>146</v>
      </c>
      <c r="F36" s="29" t="s">
        <v>157</v>
      </c>
      <c r="G36" s="30">
        <v>8826</v>
      </c>
      <c r="H36" s="53">
        <v>4</v>
      </c>
      <c r="I36" s="56">
        <v>5908</v>
      </c>
      <c r="J36" s="56">
        <f t="shared" si="0"/>
        <v>1.493906567366283</v>
      </c>
    </row>
    <row r="37" spans="1:10" s="58" customFormat="1" ht="165" x14ac:dyDescent="0.25">
      <c r="A37" s="27" t="s">
        <v>84</v>
      </c>
      <c r="B37" s="28" t="s">
        <v>108</v>
      </c>
      <c r="C37" s="28" t="s">
        <v>126</v>
      </c>
      <c r="D37" s="28" t="s">
        <v>104</v>
      </c>
      <c r="E37" s="28" t="s">
        <v>146</v>
      </c>
      <c r="F37" s="29" t="s">
        <v>157</v>
      </c>
      <c r="G37" s="30">
        <v>7559</v>
      </c>
      <c r="H37" s="53">
        <v>4</v>
      </c>
      <c r="I37" s="56">
        <v>3944</v>
      </c>
      <c r="J37" s="56">
        <f t="shared" si="0"/>
        <v>1.91658215010142</v>
      </c>
    </row>
    <row r="38" spans="1:10" s="58" customFormat="1" ht="165" x14ac:dyDescent="0.25">
      <c r="A38" s="27" t="s">
        <v>84</v>
      </c>
      <c r="B38" s="28" t="s">
        <v>127</v>
      </c>
      <c r="C38" s="28" t="s">
        <v>120</v>
      </c>
      <c r="D38" s="28" t="s">
        <v>104</v>
      </c>
      <c r="E38" s="28" t="s">
        <v>147</v>
      </c>
      <c r="F38" s="29" t="s">
        <v>157</v>
      </c>
      <c r="G38" s="30">
        <v>7561</v>
      </c>
      <c r="H38" s="53">
        <v>4</v>
      </c>
      <c r="I38" s="56">
        <v>4824</v>
      </c>
      <c r="J38" s="56">
        <f t="shared" si="0"/>
        <v>1.5673714759535655</v>
      </c>
    </row>
    <row r="39" spans="1:10" s="58" customFormat="1" ht="165" x14ac:dyDescent="0.25">
      <c r="A39" s="27" t="s">
        <v>84</v>
      </c>
      <c r="B39" s="28" t="s">
        <v>127</v>
      </c>
      <c r="C39" s="28" t="s">
        <v>121</v>
      </c>
      <c r="D39" s="28" t="s">
        <v>104</v>
      </c>
      <c r="E39" s="28" t="s">
        <v>147</v>
      </c>
      <c r="F39" s="29" t="s">
        <v>157</v>
      </c>
      <c r="G39" s="30">
        <v>11089</v>
      </c>
      <c r="H39" s="53">
        <v>4</v>
      </c>
      <c r="I39" s="56">
        <v>7616</v>
      </c>
      <c r="J39" s="56">
        <f t="shared" si="0"/>
        <v>1.456013655462185</v>
      </c>
    </row>
    <row r="40" spans="1:10" ht="118.9" customHeight="1" x14ac:dyDescent="0.25">
      <c r="A40" s="27" t="s">
        <v>84</v>
      </c>
      <c r="B40" s="28" t="s">
        <v>128</v>
      </c>
      <c r="C40" s="28" t="s">
        <v>129</v>
      </c>
      <c r="D40" s="28" t="s">
        <v>77</v>
      </c>
      <c r="E40" s="28" t="s">
        <v>140</v>
      </c>
      <c r="F40" s="29" t="s">
        <v>158</v>
      </c>
      <c r="G40" s="30">
        <v>9105</v>
      </c>
      <c r="H40" s="53">
        <v>5</v>
      </c>
      <c r="I40" s="56">
        <v>6250</v>
      </c>
      <c r="J40" s="56">
        <f t="shared" si="0"/>
        <v>1.4568000000000001</v>
      </c>
    </row>
    <row r="41" spans="1:10" ht="100.15" customHeight="1" x14ac:dyDescent="0.25">
      <c r="A41" s="27" t="s">
        <v>84</v>
      </c>
      <c r="B41" s="28" t="s">
        <v>128</v>
      </c>
      <c r="C41" s="28" t="s">
        <v>130</v>
      </c>
      <c r="D41" s="28" t="s">
        <v>77</v>
      </c>
      <c r="E41" s="28" t="s">
        <v>140</v>
      </c>
      <c r="F41" s="29" t="s">
        <v>158</v>
      </c>
      <c r="G41" s="30">
        <v>11843</v>
      </c>
      <c r="H41" s="53">
        <v>5</v>
      </c>
      <c r="I41" s="56">
        <v>9375</v>
      </c>
      <c r="J41" s="56">
        <f t="shared" si="0"/>
        <v>1.2632533333333333</v>
      </c>
    </row>
    <row r="42" spans="1:10" ht="72.599999999999994" customHeight="1" x14ac:dyDescent="0.25">
      <c r="A42" s="27" t="s">
        <v>84</v>
      </c>
      <c r="B42" s="28" t="s">
        <v>131</v>
      </c>
      <c r="C42" s="28" t="s">
        <v>132</v>
      </c>
      <c r="D42" s="28" t="s">
        <v>77</v>
      </c>
      <c r="E42" s="28" t="s">
        <v>87</v>
      </c>
      <c r="F42" s="29" t="s">
        <v>158</v>
      </c>
      <c r="G42" s="30">
        <v>8000</v>
      </c>
      <c r="H42" s="53">
        <v>5</v>
      </c>
      <c r="I42" s="56">
        <v>3125</v>
      </c>
      <c r="J42" s="56">
        <f t="shared" si="0"/>
        <v>2.56</v>
      </c>
    </row>
    <row r="43" spans="1:10" ht="91.9" customHeight="1" x14ac:dyDescent="0.25">
      <c r="A43" s="27" t="s">
        <v>84</v>
      </c>
      <c r="B43" s="28" t="s">
        <v>131</v>
      </c>
      <c r="C43" s="28" t="s">
        <v>129</v>
      </c>
      <c r="D43" s="28" t="s">
        <v>77</v>
      </c>
      <c r="E43" s="28" t="s">
        <v>87</v>
      </c>
      <c r="F43" s="29" t="s">
        <v>158</v>
      </c>
      <c r="G43" s="30">
        <v>10736</v>
      </c>
      <c r="H43" s="53">
        <v>5</v>
      </c>
      <c r="I43" s="56">
        <v>6250</v>
      </c>
      <c r="J43" s="56">
        <f t="shared" ref="J43:J47" si="1">SUM(G43/I43)</f>
        <v>1.71776</v>
      </c>
    </row>
    <row r="44" spans="1:10" ht="93" customHeight="1" x14ac:dyDescent="0.25">
      <c r="A44" s="27" t="s">
        <v>84</v>
      </c>
      <c r="B44" s="28" t="s">
        <v>131</v>
      </c>
      <c r="C44" s="28" t="s">
        <v>133</v>
      </c>
      <c r="D44" s="28" t="s">
        <v>77</v>
      </c>
      <c r="E44" s="28" t="s">
        <v>87</v>
      </c>
      <c r="F44" s="29" t="s">
        <v>158</v>
      </c>
      <c r="G44" s="30">
        <v>12034</v>
      </c>
      <c r="H44" s="53">
        <v>5</v>
      </c>
      <c r="I44" s="56">
        <v>9375</v>
      </c>
      <c r="J44" s="56">
        <f t="shared" si="1"/>
        <v>1.2836266666666667</v>
      </c>
    </row>
    <row r="45" spans="1:10" ht="93" customHeight="1" x14ac:dyDescent="0.25">
      <c r="A45" s="27" t="s">
        <v>84</v>
      </c>
      <c r="B45" s="28" t="s">
        <v>102</v>
      </c>
      <c r="C45" s="28" t="s">
        <v>134</v>
      </c>
      <c r="D45" s="28" t="s">
        <v>104</v>
      </c>
      <c r="E45" s="28" t="s">
        <v>148</v>
      </c>
      <c r="F45" s="29" t="s">
        <v>159</v>
      </c>
      <c r="G45" s="30">
        <v>9718</v>
      </c>
      <c r="H45" s="53">
        <v>4</v>
      </c>
      <c r="I45" s="56">
        <v>7680</v>
      </c>
      <c r="J45" s="56">
        <f t="shared" si="1"/>
        <v>1.2653645833333333</v>
      </c>
    </row>
    <row r="46" spans="1:10" ht="93" customHeight="1" x14ac:dyDescent="0.25">
      <c r="A46" s="27" t="s">
        <v>84</v>
      </c>
      <c r="B46" s="28" t="s">
        <v>112</v>
      </c>
      <c r="C46" s="28" t="s">
        <v>135</v>
      </c>
      <c r="D46" s="28" t="s">
        <v>104</v>
      </c>
      <c r="E46" s="28" t="s">
        <v>149</v>
      </c>
      <c r="F46" s="29" t="s">
        <v>160</v>
      </c>
      <c r="G46" s="30">
        <v>6556</v>
      </c>
      <c r="H46" s="53">
        <v>4</v>
      </c>
      <c r="I46" s="56">
        <v>4104</v>
      </c>
      <c r="J46" s="56">
        <f t="shared" si="1"/>
        <v>1.5974658869395713</v>
      </c>
    </row>
    <row r="47" spans="1:10" ht="93" customHeight="1" x14ac:dyDescent="0.25">
      <c r="A47" s="27" t="s">
        <v>84</v>
      </c>
      <c r="B47" s="28" t="s">
        <v>112</v>
      </c>
      <c r="C47" s="28" t="s">
        <v>136</v>
      </c>
      <c r="D47" s="28" t="s">
        <v>104</v>
      </c>
      <c r="E47" s="28" t="s">
        <v>149</v>
      </c>
      <c r="F47" s="29" t="s">
        <v>160</v>
      </c>
      <c r="G47" s="30">
        <v>8471</v>
      </c>
      <c r="H47" s="53">
        <v>4</v>
      </c>
      <c r="I47" s="56">
        <v>6160</v>
      </c>
      <c r="J47" s="56">
        <f t="shared" si="1"/>
        <v>1.3751623376623376</v>
      </c>
    </row>
    <row r="48" spans="1:10" ht="93" customHeight="1" x14ac:dyDescent="0.25">
      <c r="A48" s="27" t="s">
        <v>84</v>
      </c>
      <c r="B48" s="28" t="s">
        <v>112</v>
      </c>
      <c r="C48" s="28" t="s">
        <v>137</v>
      </c>
      <c r="D48" s="28" t="s">
        <v>104</v>
      </c>
      <c r="E48" s="28" t="s">
        <v>149</v>
      </c>
      <c r="F48" s="29" t="s">
        <v>160</v>
      </c>
      <c r="G48" s="30">
        <v>9697</v>
      </c>
      <c r="H48" s="53">
        <v>4</v>
      </c>
      <c r="I48" s="56">
        <v>8212</v>
      </c>
      <c r="J48" s="56">
        <f>SUM(G48/I48)</f>
        <v>1.1808329274232829</v>
      </c>
    </row>
    <row r="49" spans="1:10" ht="13.9" customHeight="1" x14ac:dyDescent="0.25">
      <c r="A49" s="134" t="s">
        <v>22</v>
      </c>
      <c r="B49" s="135"/>
      <c r="C49" s="135"/>
      <c r="D49" s="135"/>
      <c r="E49" s="135"/>
      <c r="F49" s="135"/>
      <c r="G49" s="135"/>
      <c r="H49" s="135"/>
      <c r="I49" s="136"/>
      <c r="J49" s="8">
        <v>0.71279999999999999</v>
      </c>
    </row>
    <row r="50" spans="1:10" ht="13.9" customHeight="1" x14ac:dyDescent="0.25">
      <c r="A50" s="137" t="s">
        <v>57</v>
      </c>
      <c r="B50" s="138"/>
      <c r="C50" s="138"/>
      <c r="D50" s="138"/>
      <c r="E50" s="138"/>
      <c r="F50" s="138"/>
      <c r="G50" s="138"/>
      <c r="H50" s="138"/>
      <c r="I50" s="139"/>
      <c r="J50" s="8">
        <v>2.56</v>
      </c>
    </row>
    <row r="51" spans="1:10" x14ac:dyDescent="0.25">
      <c r="E51" s="5" t="s">
        <v>75</v>
      </c>
    </row>
  </sheetData>
  <autoFilter ref="A2:J50" xr:uid="{00000000-0009-0000-0000-000001000000}"/>
  <mergeCells count="3">
    <mergeCell ref="A1:J1"/>
    <mergeCell ref="A49:I49"/>
    <mergeCell ref="A50:I5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 НМЦК</vt:lpstr>
      <vt:lpstr>Прил-е №1 </vt:lpstr>
      <vt:lpstr>'Обоснование НМЦК'!_Toc520376731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ORGZ_5</dc:creator>
  <cp:lastModifiedBy>Слесарева Наталья Юрьевна</cp:lastModifiedBy>
  <cp:lastPrinted>2023-04-14T09:49:54Z</cp:lastPrinted>
  <dcterms:created xsi:type="dcterms:W3CDTF">2023-04-06T12:22:42Z</dcterms:created>
  <dcterms:modified xsi:type="dcterms:W3CDTF">2026-06-25T12:46:27Z</dcterms:modified>
</cp:coreProperties>
</file>