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НМЦК" sheetId="2" r:id="rId1"/>
  </sheets>
  <definedNames>
    <definedName name="_xlnm._FilterDatabase" localSheetId="0" hidden="1">НМЦК!$B$5:$O$12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O8" i="2" s="1"/>
  <c r="K8" i="2"/>
  <c r="I8" i="2"/>
  <c r="G8" i="2"/>
  <c r="M8" i="2" l="1"/>
  <c r="N8" i="2" s="1"/>
  <c r="L7" i="2"/>
  <c r="O7" i="2" s="1"/>
  <c r="O9" i="2" s="1"/>
  <c r="M7" i="2" l="1"/>
  <c r="N7" i="2" s="1"/>
  <c r="G7" i="2"/>
  <c r="G9" i="2" s="1"/>
  <c r="K7" i="2" l="1"/>
  <c r="K9" i="2" s="1"/>
  <c r="I7" i="2"/>
  <c r="I9" i="2" s="1"/>
</calcChain>
</file>

<file path=xl/sharedStrings.xml><?xml version="1.0" encoding="utf-8"?>
<sst xmlns="http://schemas.openxmlformats.org/spreadsheetml/2006/main" count="30" uniqueCount="25">
  <si>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</si>
  <si>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</si>
  <si>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</si>
  <si>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</si>
  <si>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</si>
  <si>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</si>
  <si>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</si>
  <si>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</si>
  <si>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</si>
  <si>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</si>
  <si>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</si>
  <si>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Примечание: В стоимость на оказание услуг включены все затраты организации, в том числе , налоги и сборы, установленные РФ, связанные с исполнением договора.</t>
  </si>
  <si>
    <t>Сумма в руб.</t>
  </si>
  <si>
    <t>Средняя цена в руб. за ед.</t>
  </si>
  <si>
    <t>Среднее квадратичное отклонение</t>
  </si>
  <si>
    <t xml:space="preserve">Основные характеристики объекта закупки                                                                                  </t>
  </si>
  <si>
    <t>штук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</si>
  <si>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"Поставка мебели для нужд Звенигородского филиала Финансового университетa"</t>
  </si>
  <si>
    <t>Кровать металлическая FM_Кадис 198*96*80 чёрный</t>
  </si>
  <si>
    <t>Матрац</t>
  </si>
  <si>
    <t xml:space="preserve">поставщик 1                                                от 27.08.2026 г. № 23558058   </t>
  </si>
  <si>
    <t>поставщик 2                                                     от 27.08.2026 г. №б/н</t>
  </si>
  <si>
    <t xml:space="preserve">поставщик 3                                                                       от 27.08.2026 г. № 390                  </t>
  </si>
  <si>
    <t>На основании проведенного анализа рынка определена как минимальная цена трех коммерческих предложений, НМЦК/НМЦ  составляет: 376 900(Триста семьдесят шесть тысяч девятьсот) руб.</t>
  </si>
  <si>
    <r>
      <t>Дата подготовки обоснования НМЦК: 02</t>
    </r>
    <r>
      <rPr>
        <sz val="10"/>
        <rFont val="Times New Roman"/>
        <family val="1"/>
        <charset val="204"/>
      </rPr>
      <t xml:space="preserve"> сентября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</si>
</sst>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2" fontId="3" fillId="0" borderId="7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topLeftCell="A4" zoomScale="85" zoomScaleNormal="85" workbookViewId="0">
      <selection activeCell="H20" sqref="H20"/>
    </sheetView>
  </sheetViews>
  <sheetFormatPr defaultRowHeight="15" x14ac:dyDescent="0.25"/>
  <cols>
    <col min="1" max="1" width="15.28515625" customWidth="1"/>
    <col min="2" max="2" width="5.140625" customWidth="1"/>
    <col min="3" max="3" width="18.28515625" customWidth="1"/>
    <col min="4" max="4" width="10.5703125" customWidth="1"/>
    <col min="5" max="5" width="9.140625" customWidth="1"/>
    <col min="6" max="10" width="15.7109375" customWidth="1"/>
    <col min="11" max="11" width="13.855468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6" x14ac:dyDescent="0.25">
      <c r="L1" s="3"/>
      <c r="M1" s="3"/>
      <c r="N1" s="3"/>
      <c r="O1" s="3"/>
    </row>
    <row r="2" spans="1:16" ht="111" customHeight="1" x14ac:dyDescent="0.25">
      <c r="A2" s="37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9" customHeight="1" x14ac:dyDescent="0.25">
      <c r="A3" s="4" t="s">
        <v>15</v>
      </c>
      <c r="B3" s="34" t="s">
        <v>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6" ht="76.5" customHeight="1" x14ac:dyDescent="0.25">
      <c r="A4" s="5" t="s">
        <v>9</v>
      </c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26.25" customHeight="1" x14ac:dyDescent="0.25">
      <c r="A5" s="25" t="s">
        <v>0</v>
      </c>
      <c r="B5" s="28" t="s">
        <v>1</v>
      </c>
      <c r="C5" s="28" t="s">
        <v>2</v>
      </c>
      <c r="D5" s="28" t="s">
        <v>3</v>
      </c>
      <c r="E5" s="30" t="s">
        <v>4</v>
      </c>
      <c r="F5" s="49" t="s">
        <v>20</v>
      </c>
      <c r="G5" s="48"/>
      <c r="H5" s="47" t="s">
        <v>21</v>
      </c>
      <c r="I5" s="48"/>
      <c r="J5" s="32" t="s">
        <v>22</v>
      </c>
      <c r="K5" s="33"/>
      <c r="L5" s="30" t="s">
        <v>13</v>
      </c>
      <c r="M5" s="30" t="s">
        <v>14</v>
      </c>
      <c r="N5" s="30" t="s">
        <v>5</v>
      </c>
      <c r="O5" s="30" t="s">
        <v>6</v>
      </c>
    </row>
    <row r="6" spans="1:16" x14ac:dyDescent="0.25">
      <c r="A6" s="26"/>
      <c r="B6" s="29"/>
      <c r="C6" s="29"/>
      <c r="D6" s="29"/>
      <c r="E6" s="31"/>
      <c r="F6" s="10" t="s">
        <v>7</v>
      </c>
      <c r="G6" s="10" t="s">
        <v>12</v>
      </c>
      <c r="H6" s="10" t="s">
        <v>7</v>
      </c>
      <c r="I6" s="10" t="s">
        <v>12</v>
      </c>
      <c r="J6" s="11" t="s">
        <v>7</v>
      </c>
      <c r="K6" s="11" t="s">
        <v>12</v>
      </c>
      <c r="L6" s="31"/>
      <c r="M6" s="31"/>
      <c r="N6" s="31"/>
      <c r="O6" s="31"/>
    </row>
    <row r="7" spans="1:16" ht="81.75" customHeight="1" x14ac:dyDescent="0.25">
      <c r="A7" s="26"/>
      <c r="B7" s="1">
        <v>1</v>
      </c>
      <c r="C7" s="17" t="s">
        <v>18</v>
      </c>
      <c r="D7" s="16" t="s">
        <v>16</v>
      </c>
      <c r="E7" s="18">
        <v>25</v>
      </c>
      <c r="F7" s="19">
        <v>8436</v>
      </c>
      <c r="G7" s="20">
        <f t="shared" ref="G7:G8" si="0">E7*F7</f>
        <v>210900</v>
      </c>
      <c r="H7" s="19">
        <v>8857.7999999999993</v>
      </c>
      <c r="I7" s="20">
        <f t="shared" ref="I7:I8" si="1">E7*H7</f>
        <v>221444.99999999997</v>
      </c>
      <c r="J7" s="19">
        <v>8132</v>
      </c>
      <c r="K7" s="20">
        <f t="shared" ref="K7:K8" si="2">E7*J7</f>
        <v>203300</v>
      </c>
      <c r="L7" s="21">
        <f t="shared" ref="L7:L8" si="3">(ROUND((((F7+H7+J7)/3)*100),0)/100)</f>
        <v>8475.27</v>
      </c>
      <c r="M7" s="21">
        <f t="shared" ref="M7:M8" si="4">SQRT(((SUM((POWER(F7-L7,2)),(POWER(H7-L7,2)),(POWER(J7-L7,2)))/2)))</f>
        <v>364.48979869126617</v>
      </c>
      <c r="N7" s="22">
        <f>M7/L7*100</f>
        <v>4.3006275751836363</v>
      </c>
      <c r="O7" s="21">
        <f t="shared" ref="O7:O8" si="5">(ROUND(((L7*E7)*100),0))/100</f>
        <v>211881.75</v>
      </c>
      <c r="P7" s="7"/>
    </row>
    <row r="8" spans="1:16" x14ac:dyDescent="0.25">
      <c r="A8" s="26"/>
      <c r="B8" s="1">
        <v>2</v>
      </c>
      <c r="C8" s="17" t="s">
        <v>19</v>
      </c>
      <c r="D8" s="16" t="s">
        <v>16</v>
      </c>
      <c r="E8" s="18">
        <v>25</v>
      </c>
      <c r="F8" s="19">
        <v>7393</v>
      </c>
      <c r="G8" s="20">
        <f t="shared" si="0"/>
        <v>184825</v>
      </c>
      <c r="H8" s="23">
        <v>7540.86</v>
      </c>
      <c r="I8" s="20">
        <f t="shared" si="1"/>
        <v>188521.5</v>
      </c>
      <c r="J8" s="23">
        <v>6944</v>
      </c>
      <c r="K8" s="20">
        <f t="shared" si="2"/>
        <v>173600</v>
      </c>
      <c r="L8" s="21">
        <f t="shared" si="3"/>
        <v>7292.62</v>
      </c>
      <c r="M8" s="21">
        <f t="shared" si="4"/>
        <v>310.83367449489754</v>
      </c>
      <c r="N8" s="22">
        <f t="shared" ref="N8" si="6">M8/L8*100</f>
        <v>4.262304555768675</v>
      </c>
      <c r="O8" s="21">
        <f t="shared" si="5"/>
        <v>182315.5</v>
      </c>
      <c r="P8" s="7"/>
    </row>
    <row r="9" spans="1:16" x14ac:dyDescent="0.25">
      <c r="A9" s="26"/>
      <c r="B9" s="1"/>
      <c r="C9" s="12"/>
      <c r="D9" s="13"/>
      <c r="E9" s="14"/>
      <c r="F9" s="2"/>
      <c r="G9" s="8">
        <f>SUM(G7:G8)</f>
        <v>395725</v>
      </c>
      <c r="H9" s="2"/>
      <c r="I9" s="8">
        <f>SUM(I7:I8)</f>
        <v>409966.5</v>
      </c>
      <c r="J9" s="2"/>
      <c r="K9" s="8">
        <f>SUM(K7:K8)</f>
        <v>376900</v>
      </c>
      <c r="L9" s="6"/>
      <c r="M9" s="6"/>
      <c r="N9" s="6"/>
      <c r="O9" s="15">
        <f>SUM(O7:O8)</f>
        <v>394197.25</v>
      </c>
    </row>
    <row r="10" spans="1:16" ht="15" customHeight="1" x14ac:dyDescent="0.25">
      <c r="A10" s="27"/>
      <c r="B10" s="39" t="s">
        <v>23</v>
      </c>
      <c r="C10" s="40"/>
      <c r="D10" s="40"/>
      <c r="E10" s="40"/>
      <c r="F10" s="41"/>
      <c r="G10" s="41"/>
      <c r="H10" s="41"/>
      <c r="I10" s="41"/>
      <c r="J10" s="41"/>
      <c r="K10" s="41"/>
      <c r="L10" s="41"/>
      <c r="M10" s="41"/>
      <c r="N10" s="41"/>
      <c r="O10" s="42"/>
    </row>
    <row r="11" spans="1:16" x14ac:dyDescent="0.25">
      <c r="A11" s="43" t="s">
        <v>24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ht="54.75" customHeight="1" x14ac:dyDescent="0.25">
      <c r="A12" s="46" t="s">
        <v>11</v>
      </c>
      <c r="B12" s="46"/>
      <c r="C12" s="46"/>
      <c r="D12" s="46"/>
      <c r="E12" s="46"/>
      <c r="F12" s="46"/>
      <c r="G12" s="46"/>
      <c r="H12" s="46"/>
      <c r="I12" s="46"/>
      <c r="J12" s="46"/>
      <c r="K12" s="9"/>
    </row>
  </sheetData>
  <autoFilter ref="B5:O12"/>
  <mergeCells count="18">
    <mergeCell ref="O5:O6"/>
    <mergeCell ref="B10:O10"/>
    <mergeCell ref="A11:O11"/>
    <mergeCell ref="A12:J12"/>
    <mergeCell ref="L5:L6"/>
    <mergeCell ref="H5:I5"/>
    <mergeCell ref="F5:G5"/>
    <mergeCell ref="M5:M6"/>
    <mergeCell ref="N5:N6"/>
    <mergeCell ref="B3:O3"/>
    <mergeCell ref="A2:O2"/>
    <mergeCell ref="B4:O4"/>
    <mergeCell ref="A5:A10"/>
    <mergeCell ref="B5:B6"/>
    <mergeCell ref="C5:C6"/>
    <mergeCell ref="D5:D6"/>
    <mergeCell ref="E5:E6"/>
    <mergeCell ref="J5:K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2026-09-02T09:59:30Z</dcterms:modified>
</cp:coreProperties>
</file>