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6 ГОД\ГК п.4 для окраны труда ведео\"/>
    </mc:Choice>
  </mc:AlternateContent>
  <bookViews>
    <workbookView xWindow="0" yWindow="0" windowWidth="28800" windowHeight="18000"/>
  </bookViews>
  <sheets>
    <sheet name="ЗАПЧАСТИ" sheetId="4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42" l="1"/>
  <c r="L6" i="42"/>
  <c r="M6" i="42" s="1"/>
  <c r="N6" i="42" s="1"/>
  <c r="L11" i="42"/>
  <c r="M11" i="42" s="1"/>
  <c r="N11" i="42" s="1"/>
  <c r="K6" i="42"/>
  <c r="K7" i="42"/>
  <c r="L7" i="42" s="1"/>
  <c r="M7" i="42" s="1"/>
  <c r="N7" i="42" s="1"/>
  <c r="K8" i="42"/>
  <c r="L8" i="42" s="1"/>
  <c r="M8" i="42" s="1"/>
  <c r="N8" i="42" s="1"/>
  <c r="K9" i="42"/>
  <c r="L9" i="42" s="1"/>
  <c r="M9" i="42" s="1"/>
  <c r="N9" i="42" s="1"/>
  <c r="K10" i="42"/>
  <c r="L10" i="42" s="1"/>
  <c r="M10" i="42" s="1"/>
  <c r="N10" i="42" s="1"/>
  <c r="K11" i="42"/>
  <c r="K12" i="42"/>
  <c r="L12" i="42" s="1"/>
  <c r="M12" i="42" s="1"/>
  <c r="N12" i="42" s="1"/>
  <c r="K13" i="42"/>
  <c r="L13" i="42" s="1"/>
  <c r="M13" i="42" s="1"/>
  <c r="N13" i="42" s="1"/>
  <c r="K14" i="42"/>
  <c r="L14" i="42" s="1"/>
  <c r="M14" i="42" s="1"/>
  <c r="N14" i="42" s="1"/>
  <c r="J6" i="42"/>
  <c r="J7" i="42"/>
  <c r="J8" i="42"/>
  <c r="J9" i="42"/>
  <c r="J10" i="42"/>
  <c r="J11" i="42"/>
  <c r="J12" i="42"/>
  <c r="J13" i="42"/>
  <c r="J14" i="42"/>
  <c r="I6" i="42"/>
  <c r="I7" i="42"/>
  <c r="I8" i="42"/>
  <c r="I9" i="42"/>
  <c r="I10" i="42"/>
  <c r="I11" i="42"/>
  <c r="I12" i="42"/>
  <c r="I13" i="42"/>
  <c r="I14" i="42"/>
  <c r="H6" i="42"/>
  <c r="H7" i="42"/>
  <c r="H8" i="42"/>
  <c r="H9" i="42"/>
  <c r="H10" i="42"/>
  <c r="H11" i="42"/>
  <c r="H12" i="42"/>
  <c r="H13" i="42"/>
  <c r="H14" i="42"/>
  <c r="K5" i="42" l="1"/>
  <c r="L5" i="42" s="1"/>
  <c r="M5" i="42" s="1"/>
  <c r="N5" i="42" s="1"/>
  <c r="H5" i="42"/>
  <c r="I5" i="42" s="1"/>
  <c r="J5" i="42" s="1"/>
</calcChain>
</file>

<file path=xl/sharedStrings.xml><?xml version="1.0" encoding="utf-8"?>
<sst xmlns="http://schemas.openxmlformats.org/spreadsheetml/2006/main" count="41" uniqueCount="34">
  <si>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</si>
  <si>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</si>
  <si>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</si>
  <si>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</si>
  <si>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</si>
  <si>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</si>
  <si>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</si>
  <si>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</si>
  <si>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</si>
  <si>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</si>
  <si>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</si>
  <si>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</si>
  <si>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</si>
  <si>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</si>
  <si>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Приложение № 2 к Контракту</t>
  </si>
  <si>
    <t>шт</t>
  </si>
  <si>
    <t xml:space="preserve">   </t>
  </si>
  <si>
    <t xml:space="preserve">Коммерческое предложение            № 79 от 05.03.2026
</t>
  </si>
  <si>
    <t xml:space="preserve">Коммерческое предложение            № 80 от 05.03.2026
</t>
  </si>
  <si>
    <t xml:space="preserve">Коммерческое предложение            № 81 от 05.03.2026
</t>
  </si>
  <si>
    <t>дшт</t>
  </si>
  <si>
    <t>м</t>
  </si>
  <si>
    <t>В результате проведенного расчета Н(М)ЦК, ЦКЕП контракта составила, руб.: 561 275,80</t>
  </si>
  <si>
    <t>Дата подготовки обоснования НМЦК: 05.03.2026</t>
  </si>
  <si>
    <t>МТЦ-1 Цифровой телевизионный модулятор видеосигнала</t>
  </si>
  <si>
    <t>Видео усилитель-1/2 Усилитель- распределитель видеосигнала на 2 канала 1 вход</t>
  </si>
  <si>
    <t>Делитель ТВx2 под F разьем 5-1000 МГЦ</t>
  </si>
  <si>
    <t>Телевизор 43 дюйма, 4K Ultra HD</t>
  </si>
  <si>
    <t>Уличная 4 мегапиксельная купольная антивандальная IP видеокамера</t>
  </si>
  <si>
    <t>Монитор для систем видеонаблюдения, 27* (66.6 см.)</t>
  </si>
  <si>
    <t>Жесткий диск  4 Тб, HDD, SATA III,3,5</t>
  </si>
  <si>
    <t>Кабель FTP outdoor 4x2x0,51 Cu steel rope Premium Skynet 305 м</t>
  </si>
  <si>
    <t xml:space="preserve">Сетевой 32 канальный регистратор для IP камер </t>
  </si>
  <si>
    <t>8 портовый гигабитный коммутатор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</si>
</sst>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C0C0C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2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/>
    <xf numFmtId="4" fontId="1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2"/>
  <sheetViews>
    <sheetView tabSelected="1" view="pageBreakPreview" zoomScale="90" zoomScaleSheetLayoutView="90" workbookViewId="0">
      <selection activeCell="J16" sqref="J16"/>
    </sheetView>
  </sheetViews>
  <sheetFormatPr defaultColWidth="8.85546875" defaultRowHeight="15" x14ac:dyDescent="0.25"/>
  <cols>
    <col min="1" max="1" width="4.140625" customWidth="1"/>
    <col min="2" max="2" width="45" customWidth="1"/>
    <col min="3" max="3" width="5.8554687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1.42578125" customWidth="1"/>
    <col min="14" max="14" width="16.42578125" style="15" customWidth="1"/>
  </cols>
  <sheetData>
    <row r="1" spans="1:88" s="1" customFormat="1" ht="12.75" customHeight="1" x14ac:dyDescent="0.2">
      <c r="B1" s="3"/>
      <c r="C1" s="3"/>
      <c r="E1" s="7"/>
      <c r="F1" s="7"/>
      <c r="G1" s="7"/>
      <c r="K1" s="2"/>
      <c r="L1" s="49" t="s">
        <v>14</v>
      </c>
      <c r="M1" s="50"/>
      <c r="N1" s="50"/>
    </row>
    <row r="2" spans="1:88" s="1" customFormat="1" ht="22.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51"/>
      <c r="M2" s="51"/>
      <c r="N2" s="51"/>
    </row>
    <row r="3" spans="1:88" s="1" customFormat="1" ht="12.75" x14ac:dyDescent="0.2">
      <c r="A3" s="41" t="s">
        <v>0</v>
      </c>
      <c r="B3" s="43" t="s">
        <v>2</v>
      </c>
      <c r="C3" s="53" t="s">
        <v>1</v>
      </c>
      <c r="D3" s="43" t="s">
        <v>3</v>
      </c>
      <c r="E3" s="44" t="s">
        <v>13</v>
      </c>
      <c r="F3" s="44"/>
      <c r="G3" s="44"/>
      <c r="H3" s="45" t="s">
        <v>12</v>
      </c>
      <c r="I3" s="45"/>
      <c r="J3" s="45"/>
      <c r="K3" s="46" t="s">
        <v>7</v>
      </c>
      <c r="L3" s="47"/>
      <c r="M3" s="47"/>
      <c r="N3" s="48"/>
    </row>
    <row r="4" spans="1:88" s="1" customFormat="1" ht="160.5" customHeight="1" x14ac:dyDescent="0.2">
      <c r="A4" s="42"/>
      <c r="B4" s="43"/>
      <c r="C4" s="54"/>
      <c r="D4" s="43"/>
      <c r="E4" s="24" t="s">
        <v>17</v>
      </c>
      <c r="F4" s="24" t="s">
        <v>18</v>
      </c>
      <c r="G4" s="24" t="s">
        <v>19</v>
      </c>
      <c r="H4" s="25" t="s">
        <v>6</v>
      </c>
      <c r="I4" s="25" t="s">
        <v>4</v>
      </c>
      <c r="J4" s="25" t="s">
        <v>5</v>
      </c>
      <c r="K4" s="26" t="s">
        <v>8</v>
      </c>
      <c r="L4" s="27" t="s">
        <v>9</v>
      </c>
      <c r="M4" s="27" t="s">
        <v>10</v>
      </c>
      <c r="N4" s="28" t="s">
        <v>11</v>
      </c>
    </row>
    <row r="5" spans="1:88" s="23" customFormat="1" ht="33.75" customHeight="1" x14ac:dyDescent="0.2">
      <c r="A5" s="52">
        <v>1</v>
      </c>
      <c r="B5" s="56" t="s">
        <v>24</v>
      </c>
      <c r="C5" s="55" t="s">
        <v>15</v>
      </c>
      <c r="D5" s="20">
        <v>1</v>
      </c>
      <c r="E5" s="20">
        <v>2491</v>
      </c>
      <c r="F5" s="20">
        <v>2491</v>
      </c>
      <c r="G5" s="20">
        <v>2491</v>
      </c>
      <c r="H5" s="21">
        <f t="shared" ref="H5:H14" si="0">AVERAGE(E5:G5)</f>
        <v>2491</v>
      </c>
      <c r="I5" s="20">
        <f t="shared" ref="I5:I14" si="1">SQRT(((SUM((POWER(E5-H5,2)),(POWER(F5-H5,2)),(POWER(G5-H5,2)))/(COLUMNS(E5:G5)-1))))</f>
        <v>0</v>
      </c>
      <c r="J5" s="20">
        <f t="shared" ref="J5:J14" si="2">I5/H5*100</f>
        <v>0</v>
      </c>
      <c r="K5" s="21">
        <f t="shared" ref="K5:K14" si="3">((D5/3)*(SUM(E5:G5)))</f>
        <v>2491</v>
      </c>
      <c r="L5" s="21">
        <f t="shared" ref="L5:L14" si="4">K5/D5</f>
        <v>2491</v>
      </c>
      <c r="M5" s="21">
        <f t="shared" ref="M5:M14" si="5">ROUND(L5,2)</f>
        <v>2491</v>
      </c>
      <c r="N5" s="30">
        <f t="shared" ref="N5:N14" si="6">M5*D5</f>
        <v>2491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</row>
    <row r="6" spans="1:88" s="23" customFormat="1" ht="45" customHeight="1" x14ac:dyDescent="0.2">
      <c r="A6" s="52">
        <v>2</v>
      </c>
      <c r="B6" s="56" t="s">
        <v>25</v>
      </c>
      <c r="C6" s="55" t="s">
        <v>15</v>
      </c>
      <c r="D6" s="20">
        <v>10</v>
      </c>
      <c r="E6" s="20">
        <v>1717.38</v>
      </c>
      <c r="F6" s="20">
        <v>1512.02</v>
      </c>
      <c r="G6" s="20">
        <v>1827</v>
      </c>
      <c r="H6" s="21">
        <f t="shared" si="0"/>
        <v>1685.4666666666665</v>
      </c>
      <c r="I6" s="20">
        <f t="shared" si="1"/>
        <v>159.89667205208914</v>
      </c>
      <c r="J6" s="20">
        <f t="shared" si="2"/>
        <v>9.4867893393771752</v>
      </c>
      <c r="K6" s="21">
        <f t="shared" si="3"/>
        <v>16854.666666666668</v>
      </c>
      <c r="L6" s="21">
        <f t="shared" si="4"/>
        <v>1685.4666666666667</v>
      </c>
      <c r="M6" s="21">
        <f t="shared" si="5"/>
        <v>1685.47</v>
      </c>
      <c r="N6" s="30">
        <f t="shared" si="6"/>
        <v>16854.7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</row>
    <row r="7" spans="1:88" s="23" customFormat="1" ht="32.25" customHeight="1" x14ac:dyDescent="0.25">
      <c r="A7" s="52">
        <v>3</v>
      </c>
      <c r="B7" s="29" t="s">
        <v>26</v>
      </c>
      <c r="C7" s="55" t="s">
        <v>15</v>
      </c>
      <c r="D7" s="20">
        <v>10</v>
      </c>
      <c r="E7" s="20">
        <v>177.95</v>
      </c>
      <c r="F7" s="20">
        <v>155.93</v>
      </c>
      <c r="G7" s="20">
        <v>183.45</v>
      </c>
      <c r="H7" s="21">
        <f t="shared" si="0"/>
        <v>172.4433333333333</v>
      </c>
      <c r="I7" s="20">
        <f t="shared" si="1"/>
        <v>14.562971308539101</v>
      </c>
      <c r="J7" s="20">
        <f t="shared" si="2"/>
        <v>8.4450764358566701</v>
      </c>
      <c r="K7" s="21">
        <f t="shared" si="3"/>
        <v>1724.4333333333332</v>
      </c>
      <c r="L7" s="21">
        <f t="shared" si="4"/>
        <v>172.44333333333333</v>
      </c>
      <c r="M7" s="21">
        <f t="shared" si="5"/>
        <v>172.44</v>
      </c>
      <c r="N7" s="30">
        <f t="shared" si="6"/>
        <v>1724.4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</row>
    <row r="8" spans="1:88" s="23" customFormat="1" ht="32.25" customHeight="1" x14ac:dyDescent="0.25">
      <c r="A8" s="52">
        <v>4</v>
      </c>
      <c r="B8" s="57" t="s">
        <v>27</v>
      </c>
      <c r="C8" s="55" t="s">
        <v>15</v>
      </c>
      <c r="D8" s="20">
        <v>7</v>
      </c>
      <c r="E8" s="20">
        <v>41741</v>
      </c>
      <c r="F8" s="20">
        <v>31621.51</v>
      </c>
      <c r="G8" s="20">
        <v>40741</v>
      </c>
      <c r="H8" s="21">
        <f t="shared" si="0"/>
        <v>38034.503333333334</v>
      </c>
      <c r="I8" s="20">
        <f t="shared" si="1"/>
        <v>5576.2767703937852</v>
      </c>
      <c r="J8" s="20">
        <f t="shared" si="2"/>
        <v>14.661100531597453</v>
      </c>
      <c r="K8" s="21">
        <f t="shared" si="3"/>
        <v>266241.52333333332</v>
      </c>
      <c r="L8" s="21">
        <f t="shared" si="4"/>
        <v>38034.503333333334</v>
      </c>
      <c r="M8" s="21">
        <f t="shared" si="5"/>
        <v>38034.5</v>
      </c>
      <c r="N8" s="30">
        <f t="shared" si="6"/>
        <v>266241.5</v>
      </c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</row>
    <row r="9" spans="1:88" s="23" customFormat="1" ht="32.25" customHeight="1" x14ac:dyDescent="0.25">
      <c r="A9" s="52">
        <v>5</v>
      </c>
      <c r="B9" s="58" t="s">
        <v>28</v>
      </c>
      <c r="C9" s="55" t="s">
        <v>15</v>
      </c>
      <c r="D9" s="20">
        <v>14</v>
      </c>
      <c r="E9" s="20">
        <v>9094.6200000000008</v>
      </c>
      <c r="F9" s="20">
        <v>6100.05</v>
      </c>
      <c r="G9" s="20">
        <v>11091</v>
      </c>
      <c r="H9" s="21">
        <f t="shared" si="0"/>
        <v>8761.8900000000012</v>
      </c>
      <c r="I9" s="20">
        <f t="shared" si="1"/>
        <v>2512.0564116476367</v>
      </c>
      <c r="J9" s="20">
        <f t="shared" si="2"/>
        <v>28.670257349129425</v>
      </c>
      <c r="K9" s="21">
        <f t="shared" si="3"/>
        <v>122666.46000000002</v>
      </c>
      <c r="L9" s="21">
        <f t="shared" si="4"/>
        <v>8761.8900000000012</v>
      </c>
      <c r="M9" s="21">
        <f t="shared" si="5"/>
        <v>8761.89</v>
      </c>
      <c r="N9" s="30">
        <f t="shared" si="6"/>
        <v>122666.45999999999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</row>
    <row r="10" spans="1:88" s="23" customFormat="1" ht="57" customHeight="1" x14ac:dyDescent="0.25">
      <c r="A10" s="52">
        <v>6</v>
      </c>
      <c r="B10" s="58" t="s">
        <v>32</v>
      </c>
      <c r="C10" s="55" t="s">
        <v>15</v>
      </c>
      <c r="D10" s="20">
        <v>1</v>
      </c>
      <c r="E10" s="20">
        <v>38325.980000000003</v>
      </c>
      <c r="F10" s="20">
        <v>25706.45</v>
      </c>
      <c r="G10" s="20">
        <v>46739</v>
      </c>
      <c r="H10" s="21">
        <f t="shared" si="0"/>
        <v>36923.810000000005</v>
      </c>
      <c r="I10" s="20">
        <f t="shared" si="1"/>
        <v>10586.151350103586</v>
      </c>
      <c r="J10" s="20">
        <f t="shared" si="2"/>
        <v>28.670257349129425</v>
      </c>
      <c r="K10" s="21">
        <f t="shared" si="3"/>
        <v>36923.81</v>
      </c>
      <c r="L10" s="21">
        <f t="shared" si="4"/>
        <v>36923.81</v>
      </c>
      <c r="M10" s="21">
        <f t="shared" si="5"/>
        <v>36923.81</v>
      </c>
      <c r="N10" s="30">
        <f t="shared" si="6"/>
        <v>36923.81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</row>
    <row r="11" spans="1:88" s="23" customFormat="1" ht="32.25" customHeight="1" x14ac:dyDescent="0.25">
      <c r="A11" s="52">
        <v>7</v>
      </c>
      <c r="B11" s="58" t="s">
        <v>29</v>
      </c>
      <c r="C11" s="55" t="s">
        <v>20</v>
      </c>
      <c r="D11" s="20">
        <v>1</v>
      </c>
      <c r="E11" s="20">
        <v>30996</v>
      </c>
      <c r="F11" s="20">
        <v>21895.5</v>
      </c>
      <c r="G11" s="20">
        <v>37800</v>
      </c>
      <c r="H11" s="21">
        <f t="shared" si="0"/>
        <v>30230.5</v>
      </c>
      <c r="I11" s="20">
        <f t="shared" si="1"/>
        <v>7979.8353836404422</v>
      </c>
      <c r="J11" s="20">
        <f t="shared" si="2"/>
        <v>26.396637116952888</v>
      </c>
      <c r="K11" s="21">
        <f t="shared" si="3"/>
        <v>30230.5</v>
      </c>
      <c r="L11" s="21">
        <f t="shared" si="4"/>
        <v>30230.5</v>
      </c>
      <c r="M11" s="21">
        <f t="shared" si="5"/>
        <v>30230.5</v>
      </c>
      <c r="N11" s="30">
        <f t="shared" si="6"/>
        <v>30230.5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</row>
    <row r="12" spans="1:88" s="23" customFormat="1" ht="32.25" customHeight="1" x14ac:dyDescent="0.25">
      <c r="A12" s="52">
        <v>8</v>
      </c>
      <c r="B12" s="57" t="s">
        <v>30</v>
      </c>
      <c r="C12" s="55" t="s">
        <v>15</v>
      </c>
      <c r="D12" s="20">
        <v>1</v>
      </c>
      <c r="E12" s="20">
        <v>20672.45</v>
      </c>
      <c r="F12" s="20">
        <v>20570.54</v>
      </c>
      <c r="G12" s="20">
        <v>20167.73</v>
      </c>
      <c r="H12" s="21">
        <f t="shared" si="0"/>
        <v>20470.240000000002</v>
      </c>
      <c r="I12" s="20">
        <f t="shared" si="1"/>
        <v>266.89068380144028</v>
      </c>
      <c r="J12" s="20">
        <f t="shared" si="2"/>
        <v>1.3037985084759154</v>
      </c>
      <c r="K12" s="21">
        <f t="shared" si="3"/>
        <v>20470.239999999998</v>
      </c>
      <c r="L12" s="21">
        <f t="shared" si="4"/>
        <v>20470.239999999998</v>
      </c>
      <c r="M12" s="21">
        <f t="shared" si="5"/>
        <v>20470.240000000002</v>
      </c>
      <c r="N12" s="30">
        <f t="shared" si="6"/>
        <v>20470.240000000002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</row>
    <row r="13" spans="1:88" s="23" customFormat="1" ht="32.25" customHeight="1" x14ac:dyDescent="0.25">
      <c r="A13" s="52">
        <v>9</v>
      </c>
      <c r="B13" s="59" t="s">
        <v>31</v>
      </c>
      <c r="C13" s="55" t="s">
        <v>21</v>
      </c>
      <c r="D13" s="20">
        <v>915</v>
      </c>
      <c r="E13" s="20">
        <v>39.81</v>
      </c>
      <c r="F13" s="20">
        <v>41.16</v>
      </c>
      <c r="G13" s="20">
        <v>40.619999999999997</v>
      </c>
      <c r="H13" s="21">
        <f t="shared" si="0"/>
        <v>40.53</v>
      </c>
      <c r="I13" s="20">
        <f t="shared" si="1"/>
        <v>0.6794850991743645</v>
      </c>
      <c r="J13" s="20">
        <f t="shared" si="2"/>
        <v>1.6764991344050444</v>
      </c>
      <c r="K13" s="21">
        <f t="shared" si="3"/>
        <v>37084.950000000004</v>
      </c>
      <c r="L13" s="21">
        <f t="shared" si="4"/>
        <v>40.530000000000008</v>
      </c>
      <c r="M13" s="21">
        <f t="shared" si="5"/>
        <v>40.53</v>
      </c>
      <c r="N13" s="30">
        <f t="shared" si="6"/>
        <v>37084.950000000004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</row>
    <row r="14" spans="1:88" s="23" customFormat="1" ht="32.25" customHeight="1" x14ac:dyDescent="0.25">
      <c r="A14" s="52">
        <v>10</v>
      </c>
      <c r="B14" s="57" t="s">
        <v>33</v>
      </c>
      <c r="C14" s="55" t="s">
        <v>15</v>
      </c>
      <c r="D14" s="20">
        <v>4</v>
      </c>
      <c r="E14" s="20">
        <v>6899.48</v>
      </c>
      <c r="F14" s="20">
        <v>4627.7</v>
      </c>
      <c r="G14" s="20">
        <v>8414</v>
      </c>
      <c r="H14" s="21">
        <f t="shared" si="0"/>
        <v>6647.06</v>
      </c>
      <c r="I14" s="20">
        <f t="shared" si="1"/>
        <v>1905.7292081510425</v>
      </c>
      <c r="J14" s="20">
        <f t="shared" si="2"/>
        <v>28.670257349129425</v>
      </c>
      <c r="K14" s="21">
        <f t="shared" si="3"/>
        <v>26588.239999999998</v>
      </c>
      <c r="L14" s="21">
        <f t="shared" si="4"/>
        <v>6647.0599999999995</v>
      </c>
      <c r="M14" s="21">
        <f t="shared" si="5"/>
        <v>6647.06</v>
      </c>
      <c r="N14" s="30">
        <f t="shared" si="6"/>
        <v>26588.240000000002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</row>
    <row r="15" spans="1:88" s="1" customFormat="1" ht="15.75" x14ac:dyDescent="0.2">
      <c r="I15" s="19"/>
      <c r="J15" s="19"/>
      <c r="K15" s="19"/>
      <c r="L15" s="4"/>
      <c r="M15" s="5"/>
      <c r="N15" s="22">
        <f>SUM(N5:N14)</f>
        <v>561275.79999999993</v>
      </c>
    </row>
    <row r="16" spans="1:88" x14ac:dyDescent="0.25">
      <c r="A16" s="18"/>
      <c r="B16" s="36" t="s">
        <v>22</v>
      </c>
      <c r="C16" s="36"/>
      <c r="D16" s="36"/>
      <c r="E16" s="36"/>
      <c r="F16" s="36"/>
      <c r="G16" s="36"/>
      <c r="H16" s="36"/>
      <c r="I16" s="36"/>
      <c r="J16" s="18"/>
      <c r="K16" s="18"/>
      <c r="L16" s="18"/>
      <c r="M16" s="18"/>
      <c r="N16" s="13"/>
    </row>
    <row r="17" spans="1:14" ht="15" customHeight="1" x14ac:dyDescent="0.25">
      <c r="A17" s="37" t="s">
        <v>23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6.5" customHeight="1" x14ac:dyDescent="0.25">
      <c r="A18" s="17"/>
      <c r="B18" s="17"/>
      <c r="C18" s="17"/>
      <c r="D18" s="17"/>
      <c r="E18" s="8"/>
      <c r="F18" s="8"/>
      <c r="G18" s="8"/>
      <c r="H18" s="17"/>
      <c r="I18" s="17"/>
      <c r="J18" s="17"/>
      <c r="K18" s="17"/>
      <c r="L18" s="17"/>
      <c r="M18" s="17"/>
      <c r="N18" s="14"/>
    </row>
    <row r="19" spans="1:14" x14ac:dyDescent="0.25">
      <c r="A19" s="38" t="s">
        <v>16</v>
      </c>
      <c r="B19" s="38"/>
      <c r="C19" s="38"/>
      <c r="D19" s="38"/>
      <c r="E19" s="9"/>
      <c r="F19" s="10"/>
      <c r="G19" s="10"/>
      <c r="H19" s="15"/>
      <c r="I19" s="15"/>
    </row>
    <row r="20" spans="1:14" x14ac:dyDescent="0.25">
      <c r="A20" s="32"/>
      <c r="B20" s="32"/>
      <c r="C20" s="32"/>
      <c r="D20" s="32"/>
      <c r="E20" s="9"/>
      <c r="F20" s="10"/>
      <c r="G20" s="10"/>
    </row>
    <row r="21" spans="1:14" x14ac:dyDescent="0.25">
      <c r="A21" s="33"/>
      <c r="B21" s="33"/>
      <c r="C21" s="33"/>
      <c r="D21" s="33"/>
      <c r="E21" s="9"/>
      <c r="F21" s="10"/>
      <c r="G21" s="10"/>
    </row>
    <row r="22" spans="1:14" ht="16.5" thickBot="1" x14ac:dyDescent="0.3">
      <c r="A22" s="34"/>
      <c r="B22" s="35"/>
      <c r="C22" s="35"/>
      <c r="D22" s="35"/>
      <c r="E22" s="11"/>
      <c r="F22" s="12"/>
      <c r="G22" s="12"/>
      <c r="H22" s="6"/>
      <c r="I22" s="6"/>
      <c r="J22" s="6"/>
      <c r="K22" s="6"/>
      <c r="L22" s="6"/>
      <c r="M22" s="6"/>
      <c r="N22" s="16"/>
    </row>
  </sheetData>
  <mergeCells count="15">
    <mergeCell ref="A2:K2"/>
    <mergeCell ref="A3:A4"/>
    <mergeCell ref="B3:B4"/>
    <mergeCell ref="C3:C4"/>
    <mergeCell ref="D3:D4"/>
    <mergeCell ref="E3:G3"/>
    <mergeCell ref="H3:J3"/>
    <mergeCell ref="K3:N3"/>
    <mergeCell ref="L1:N2"/>
    <mergeCell ref="A20:D20"/>
    <mergeCell ref="A21:D21"/>
    <mergeCell ref="A22:D22"/>
    <mergeCell ref="B16:I16"/>
    <mergeCell ref="A17:N17"/>
    <mergeCell ref="A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Маркетинг</cp:lastModifiedBy>
  <cp:lastPrinted>2026-03-10T07:56:46Z</cp:lastPrinted>
  <dcterms:created xsi:type="dcterms:W3CDTF">2014-01-15T18:15:09Z</dcterms:created>
  <dcterms:modified xsi:type="dcterms:W3CDTF">2026-03-10T08:05:49Z</dcterms:modified>
</cp:coreProperties>
</file>