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obov_av\Desktop\техзад\гидротолкатель ТЭ-30\"/>
    </mc:Choice>
  </mc:AlternateContent>
  <bookViews>
    <workbookView xWindow="0" yWindow="0" windowWidth="28800" windowHeight="12225" activeTab="1"/>
  </bookViews>
  <sheets>
    <sheet name="Расчет Цены" sheetId="1" r:id="rId1"/>
    <sheet name="Обоснование цены" sheetId="2" r:id="rId2"/>
  </sheets>
  <definedNames>
    <definedName name="_xlnm._FilterDatabase" localSheetId="0" hidden="1">'Расчет Цены'!#REF!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M9" i="1"/>
  <c r="A19" i="2" l="1"/>
  <c r="E12" i="2" s="1"/>
  <c r="O9" i="1" l="1"/>
  <c r="N9" i="1" l="1"/>
  <c r="O10" i="1" l="1"/>
  <c r="C8" i="2" s="1"/>
</calcChain>
</file>

<file path=xl/sharedStrings.xml><?xml version="1.0" encoding="utf-8"?>
<sst xmlns="http://schemas.openxmlformats.org/spreadsheetml/2006/main" count="54" uniqueCount="52">
  <si>
    <t>№ п/п</t>
  </si>
  <si>
    <t>Наименование Товара</t>
  </si>
  <si>
    <t xml:space="preserve">Сведения о количестве </t>
  </si>
  <si>
    <t>Средняя цена за единицу</t>
  </si>
  <si>
    <t>Среднее квадратическое отклонение</t>
  </si>
  <si>
    <t>Единица измерения</t>
  </si>
  <si>
    <t>окпд 2</t>
  </si>
  <si>
    <t>*-</t>
  </si>
  <si>
    <t>При умножении "Единица измерения" на "Средняя цена за единицу" в сумме НМЦК количество символов после запятой не должно превышать двух.</t>
  </si>
  <si>
    <t>**-</t>
  </si>
  <si>
    <t>Коэффициент вариации*</t>
  </si>
  <si>
    <t>НМЦК**</t>
  </si>
  <si>
    <t>Наименование предмета закупки</t>
  </si>
  <si>
    <t>Дата составления</t>
  </si>
  <si>
    <t>Используемый метод обоснования НМЦК</t>
  </si>
  <si>
    <t>Коэффициент вариации не должен превышать 33%</t>
  </si>
  <si>
    <t>Обоснование начальной (максимальной) цены контракта</t>
  </si>
  <si>
    <t>Расчет начальной (максимальной) цены контракта</t>
  </si>
  <si>
    <t>ИТОГО :</t>
  </si>
  <si>
    <t xml:space="preserve">Поставщик №2 </t>
  </si>
  <si>
    <t>Поставщик №3</t>
  </si>
  <si>
    <t xml:space="preserve">Поставщик №1 </t>
  </si>
  <si>
    <t>Приложение № 2 к извещению об электронном аукционе</t>
  </si>
  <si>
    <t>Должность: Экономист по МТС 1 категории</t>
  </si>
  <si>
    <t>А.В. Зобов</t>
  </si>
  <si>
    <t xml:space="preserve">Приложение № 3
к РЕГЛАМЕНТУ ВЗАИМОДЕЙСТВИЯ СТРУКТУРНЫХ ПОДРАЗДЕЛЕНИЙ С КОНТРАКТНОЙ СЛУЖБОЙ ПРИ ОСУЩЕСТВЛЕНИИ ЗАКУПОЧНОЙ ДЕЯТЕЛЬНОСТИ 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</si>
  <si>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</t>
  </si>
  <si>
    <t>Наименование закупки, предмет закупки:</t>
  </si>
  <si>
    <t>Используемый метод определения НМЦК с обоснованием:</t>
  </si>
  <si>
    <t>1) метод сопоставимых рыночных цен (анализа рынка);
2) нормативный метод;
3) тарифный метод;
4) проектно-сметный метод;
5) затратный метод.</t>
  </si>
  <si>
    <t>НМЦК, руб.:</t>
  </si>
  <si>
    <t>Расчет НМЦК:</t>
  </si>
  <si>
    <t>Прилагается (Приложение № 1)</t>
  </si>
  <si>
    <t>Дата подготовки обоснования НМЦК:</t>
  </si>
  <si>
    <t>должность</t>
  </si>
  <si>
    <t>подпись</t>
  </si>
  <si>
    <t>И.О. Фамилия</t>
  </si>
  <si>
    <t>дата</t>
  </si>
  <si>
    <t>Ф.И.О. исполнителя</t>
  </si>
  <si>
    <t>Контактный телефон</t>
  </si>
  <si>
    <t>Экономист по МТС 1 категории</t>
  </si>
  <si>
    <t>Старший специалист по закупкам Короткова М.А.</t>
  </si>
  <si>
    <t>8(4822) 42-09-57, 18-224.</t>
  </si>
  <si>
    <t xml:space="preserve">Поставщик №4 </t>
  </si>
  <si>
    <t>шт.</t>
  </si>
  <si>
    <t>Поставщик №5</t>
  </si>
  <si>
    <t>Поставщик №6</t>
  </si>
  <si>
    <t xml:space="preserve">Поставка гидротолкателя ТЭ-30 </t>
  </si>
  <si>
    <t xml:space="preserve">гидротолкатель ТЭ-30 </t>
  </si>
  <si>
    <t>28.12.20.000</t>
  </si>
  <si>
    <t>Поставка гидротолкателя ТЭ-30</t>
  </si>
  <si>
    <t>По результатам расчета начальная (максимальная) цена контракта составила : 30 035,75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</si>
</sst>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&quot;р.&quot;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04">
    <xf numFmtId="0" fontId="0" fillId="0" borderId="0" xfId="0"/>
    <xf numFmtId="0" fontId="4" fillId="0" borderId="0" xfId="0" applyFont="1" applyFill="1" applyAlignment="1">
      <alignment vertical="center"/>
    </xf>
    <xf numFmtId="1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" fontId="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6" fillId="0" borderId="0" xfId="2" applyFont="1" applyFill="1" applyBorder="1" applyAlignment="1" applyProtection="1">
      <alignment horizontal="left" vertical="center" wrapText="1"/>
    </xf>
    <xf numFmtId="1" fontId="6" fillId="0" borderId="0" xfId="0" applyNumberFormat="1" applyFont="1" applyFill="1" applyAlignment="1">
      <alignment horizontal="center" vertical="center"/>
    </xf>
    <xf numFmtId="0" fontId="4" fillId="0" borderId="10" xfId="2" applyFont="1" applyFill="1" applyBorder="1" applyAlignment="1" applyProtection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14" fillId="0" borderId="0" xfId="0" applyFont="1" applyBorder="1" applyAlignment="1">
      <alignment horizontal="left" vertical="top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4" fillId="0" borderId="0" xfId="0" applyFont="1" applyFill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10" fillId="0" borderId="5" xfId="4" applyNumberFormat="1" applyFont="1" applyFill="1" applyBorder="1" applyAlignment="1" applyProtection="1">
      <alignment horizontal="center" vertical="center"/>
    </xf>
    <xf numFmtId="4" fontId="21" fillId="0" borderId="5" xfId="4" applyNumberFormat="1" applyFont="1" applyFill="1" applyBorder="1" applyAlignment="1" applyProtection="1">
      <alignment vertical="center" wrapText="1"/>
      <protection locked="0"/>
    </xf>
    <xf numFmtId="0" fontId="4" fillId="0" borderId="5" xfId="6" applyFont="1" applyFill="1" applyBorder="1" applyAlignment="1" applyProtection="1">
      <alignment horizontal="center" vertical="center" wrapText="1"/>
    </xf>
    <xf numFmtId="0" fontId="4" fillId="0" borderId="5" xfId="2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" fontId="6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7" xfId="5" applyFont="1" applyFill="1" applyBorder="1" applyAlignment="1" applyProtection="1">
      <alignment horizontal="center" vertical="center" wrapText="1"/>
    </xf>
    <xf numFmtId="1" fontId="8" fillId="0" borderId="2" xfId="3" applyNumberFormat="1" applyFont="1" applyFill="1" applyBorder="1" applyAlignment="1" applyProtection="1">
      <alignment horizontal="center" vertical="center" wrapText="1"/>
    </xf>
    <xf numFmtId="4" fontId="7" fillId="0" borderId="2" xfId="2" applyNumberFormat="1" applyFont="1" applyFill="1" applyBorder="1" applyAlignment="1" applyProtection="1">
      <alignment horizontal="center" vertical="center" wrapText="1"/>
    </xf>
    <xf numFmtId="166" fontId="7" fillId="0" borderId="2" xfId="2" applyNumberFormat="1" applyFont="1" applyFill="1" applyBorder="1" applyAlignment="1" applyProtection="1">
      <alignment horizontal="center" vertical="center" wrapText="1"/>
    </xf>
    <xf numFmtId="166" fontId="7" fillId="0" borderId="3" xfId="2" applyNumberFormat="1" applyFont="1" applyFill="1" applyBorder="1" applyAlignment="1" applyProtection="1">
      <alignment horizontal="center" vertical="center" wrapText="1"/>
    </xf>
    <xf numFmtId="0" fontId="4" fillId="0" borderId="5" xfId="8" applyFont="1" applyFill="1" applyBorder="1" applyAlignment="1" applyProtection="1">
      <alignment horizontal="center" vertical="center" wrapText="1"/>
    </xf>
    <xf numFmtId="4" fontId="4" fillId="0" borderId="5" xfId="6" applyNumberFormat="1" applyFont="1" applyFill="1" applyBorder="1" applyAlignment="1" applyProtection="1">
      <alignment horizontal="center" vertical="center"/>
    </xf>
    <xf numFmtId="4" fontId="10" fillId="0" borderId="5" xfId="4" applyNumberFormat="1" applyFont="1" applyFill="1" applyBorder="1" applyAlignment="1" applyProtection="1">
      <alignment horizontal="center" vertical="center" wrapText="1"/>
      <protection locked="0"/>
    </xf>
    <xf numFmtId="39" fontId="10" fillId="0" borderId="5" xfId="4" applyNumberFormat="1" applyFont="1" applyFill="1" applyBorder="1" applyAlignment="1" applyProtection="1">
      <alignment horizontal="center" vertical="center" wrapText="1"/>
      <protection locked="0"/>
    </xf>
    <xf numFmtId="9" fontId="10" fillId="0" borderId="5" xfId="1" applyNumberFormat="1" applyFont="1" applyFill="1" applyBorder="1" applyAlignment="1" applyProtection="1">
      <alignment horizontal="center" vertical="center" wrapText="1"/>
      <protection locked="0"/>
    </xf>
    <xf numFmtId="39" fontId="10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6" applyFont="1" applyFill="1" applyBorder="1" applyAlignment="1" applyProtection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/>
    </xf>
    <xf numFmtId="4" fontId="14" fillId="0" borderId="0" xfId="4" applyNumberFormat="1" applyFont="1" applyFill="1" applyBorder="1" applyAlignment="1" applyProtection="1">
      <alignment horizontal="center" vertical="center"/>
    </xf>
    <xf numFmtId="4" fontId="14" fillId="0" borderId="0" xfId="6" applyNumberFormat="1" applyFont="1" applyFill="1" applyBorder="1" applyAlignment="1" applyProtection="1">
      <alignment horizontal="center" vertical="center" wrapText="1"/>
    </xf>
    <xf numFmtId="164" fontId="4" fillId="0" borderId="0" xfId="4" applyFont="1" applyFill="1" applyBorder="1" applyAlignment="1" applyProtection="1">
      <alignment horizontal="center" vertical="center" wrapText="1"/>
    </xf>
    <xf numFmtId="39" fontId="10" fillId="0" borderId="0" xfId="4" applyNumberFormat="1" applyFont="1" applyFill="1" applyBorder="1" applyAlignment="1" applyProtection="1">
      <alignment horizontal="center" vertical="center" wrapText="1"/>
      <protection locked="0"/>
    </xf>
    <xf numFmtId="39" fontId="17" fillId="0" borderId="2" xfId="4" applyNumberFormat="1" applyFont="1" applyFill="1" applyBorder="1" applyAlignment="1" applyProtection="1">
      <alignment horizontal="center" vertical="center" wrapText="1"/>
      <protection locked="0"/>
    </xf>
    <xf numFmtId="14" fontId="6" fillId="0" borderId="0" xfId="0" applyNumberFormat="1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right" vertical="center"/>
    </xf>
    <xf numFmtId="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0" xfId="2" applyFont="1" applyFill="1" applyBorder="1" applyAlignment="1" applyProtection="1">
      <alignment horizontal="center" vertical="center" wrapText="1"/>
    </xf>
    <xf numFmtId="0" fontId="16" fillId="0" borderId="0" xfId="2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39" fontId="17" fillId="0" borderId="2" xfId="4" applyNumberFormat="1" applyFont="1" applyFill="1" applyBorder="1" applyAlignment="1" applyProtection="1">
      <alignment horizontal="right" vertical="center" wrapText="1"/>
      <protection locked="0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8" fillId="0" borderId="0" xfId="2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4" fontId="1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4" fontId="14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6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15" fillId="0" borderId="0" xfId="0" applyFont="1" applyAlignment="1">
      <alignment horizontal="left" vertical="top"/>
    </xf>
    <xf numFmtId="4" fontId="15" fillId="0" borderId="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14" fontId="14" fillId="0" borderId="6" xfId="0" applyNumberFormat="1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9" fillId="0" borderId="0" xfId="0" applyFont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/>
      <protection locked="0"/>
    </xf>
  </cellXfs>
  <cellStyles count="9">
    <cellStyle name="Денежный 3" xfId="4"/>
    <cellStyle name="Обычный" xfId="0" builtinId="0"/>
    <cellStyle name="Обычный 2" xfId="5"/>
    <cellStyle name="Обычный 2 3" xfId="8"/>
    <cellStyle name="Обычный 4" xfId="6"/>
    <cellStyle name="Обычный 5" xfId="7"/>
    <cellStyle name="Обычный 9" xfId="2"/>
    <cellStyle name="Процентный" xfId="1" builtinId="5"/>
    <cellStyle name="Финансовый 4" xfId="3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7" formatCode="#,##0.00\ _₽;\-#,##0.00\ _₽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7" formatCode="#,##0.00\ _₽;\-#,##0.00\ _₽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7" formatCode="#,##0.00\ _₽;\-#,##0.00\ _₽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numFmt numFmtId="166" formatCode="#,##0.00&quot;р.&quot;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numFmt numFmtId="166" formatCode="#,##0.00&quot;р.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27" displayName="Таблица27" ref="A8:O9" totalsRowShown="0" headerRowDxfId="19" dataDxfId="17" headerRowBorderDxfId="18" tableBorderDxfId="16" totalsRowBorderDxfId="15" headerRowCellStyle="Обычный 9">
  <autoFilter ref="A8:O9"/>
  <tableColumns count="15">
    <tableColumn id="1" name="№ п/п" dataDxfId="14" dataCellStyle="Обычный 9"/>
    <tableColumn id="5" name="окпд 2" dataDxfId="13" dataCellStyle="Обычный 9"/>
    <tableColumn id="9" name="Наименование Товара" dataDxfId="12" dataCellStyle="Обычный 2 3"/>
    <tableColumn id="4" name="Единица измерения" dataDxfId="11" dataCellStyle="Обычный 4"/>
    <tableColumn id="15" name="Сведения о количестве " dataDxfId="10" dataCellStyle="Обычный 4"/>
    <tableColumn id="16" name="Поставщик №1 " dataDxfId="9" dataCellStyle="Денежный 3"/>
    <tableColumn id="17" name="Поставщик №2 " dataDxfId="8" dataCellStyle="Денежный 3"/>
    <tableColumn id="3" name="Поставщик №3" dataDxfId="7" dataCellStyle="Денежный 3"/>
    <tableColumn id="12" name="Поставщик №4 " dataDxfId="6" dataCellStyle="Денежный 3"/>
    <tableColumn id="18" name="Поставщик №5" dataDxfId="5" dataCellStyle="Денежный 3"/>
    <tableColumn id="10" name="Поставщик №6" dataDxfId="4" dataCellStyle="Денежный 3"/>
    <tableColumn id="19" name="Средняя цена за единицу" dataDxfId="3" dataCellStyle="Денежный 3">
      <calculatedColumnFormula>ROUND(AVERAGE(Таблица27[[#This Row],[Поставщик №1 ]:[Поставщик №6]]),2)</calculatedColumnFormula>
    </tableColumn>
    <tableColumn id="23" name="Среднее квадратическое отклонение" dataDxfId="2" dataCellStyle="Денежный 3">
      <calculatedColumnFormula xml:space="preserve"> ROUND(STDEV(Таблица27[[#This Row],[Поставщик №1 ]:[Поставщик №6]]),2)</calculatedColumnFormula>
    </tableColumn>
    <tableColumn id="22" name="Коэффициент вариации*" dataDxfId="1" dataCellStyle="Процентный">
      <calculatedColumnFormula>Таблица27[[#This Row],[Среднее квадратическое отклонение]]/Таблица27[[#This Row],[Средняя цена за единицу]]</calculatedColumnFormula>
    </tableColumn>
    <tableColumn id="25" name="НМЦК**" dataDxfId="0" dataCellStyle="Денежный 3">
      <calculatedColumnFormula>Таблица27[[#This Row],[Сведения о количестве ]]*Таблица27[[#This Row],[Средняя цена за единицу]]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7"/>
  <sheetViews>
    <sheetView view="pageBreakPreview" zoomScale="50" zoomScaleNormal="70" zoomScaleSheetLayoutView="50" workbookViewId="0">
      <selection activeCell="M13" sqref="M13"/>
    </sheetView>
  </sheetViews>
  <sheetFormatPr defaultRowHeight="18.75" x14ac:dyDescent="0.25"/>
  <cols>
    <col min="1" max="1" width="9.140625" style="1"/>
    <col min="2" max="2" width="22.140625" style="1" customWidth="1"/>
    <col min="3" max="3" width="39.140625" style="1" customWidth="1"/>
    <col min="4" max="4" width="17.7109375" style="1" customWidth="1"/>
    <col min="5" max="5" width="19" style="2" bestFit="1" customWidth="1"/>
    <col min="6" max="8" width="19.42578125" style="3" customWidth="1"/>
    <col min="9" max="9" width="20.7109375" style="1" customWidth="1"/>
    <col min="10" max="10" width="20.5703125" style="25" customWidth="1"/>
    <col min="11" max="11" width="20.28515625" style="25" customWidth="1"/>
    <col min="12" max="12" width="20.42578125" style="4" customWidth="1"/>
    <col min="13" max="13" width="21" style="4" customWidth="1"/>
    <col min="14" max="14" width="21.28515625" style="4" customWidth="1"/>
    <col min="15" max="15" width="24.140625" style="4" customWidth="1"/>
    <col min="16" max="16384" width="9.140625" style="1"/>
  </cols>
  <sheetData>
    <row r="1" spans="1:15" ht="13.5" customHeight="1" x14ac:dyDescent="0.25">
      <c r="A1" s="31"/>
      <c r="B1" s="31"/>
      <c r="C1" s="31"/>
      <c r="D1" s="31"/>
      <c r="F1" s="63"/>
      <c r="G1" s="63"/>
    </row>
    <row r="2" spans="1:15" ht="23.25" customHeight="1" x14ac:dyDescent="0.25">
      <c r="A2" s="64"/>
      <c r="B2" s="64"/>
      <c r="C2" s="64"/>
      <c r="D2" s="31"/>
      <c r="E2" s="6"/>
      <c r="F2" s="65"/>
      <c r="G2" s="65"/>
      <c r="J2" s="62" t="s">
        <v>22</v>
      </c>
      <c r="K2" s="62"/>
      <c r="L2" s="62"/>
      <c r="M2" s="62"/>
      <c r="N2" s="62"/>
      <c r="O2" s="62"/>
    </row>
    <row r="3" spans="1:15" ht="54.75" customHeight="1" x14ac:dyDescent="0.25">
      <c r="A3" s="76" t="s">
        <v>16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ht="44.25" customHeight="1" x14ac:dyDescent="0.25">
      <c r="A4" s="68" t="s">
        <v>12</v>
      </c>
      <c r="B4" s="68"/>
      <c r="C4" s="68"/>
      <c r="D4" s="69" t="s">
        <v>47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70"/>
    </row>
    <row r="5" spans="1:15" ht="25.5" customHeight="1" x14ac:dyDescent="0.25">
      <c r="D5" s="32"/>
      <c r="E5" s="33"/>
      <c r="F5" s="7"/>
      <c r="G5" s="7"/>
      <c r="H5" s="7"/>
      <c r="I5" s="7"/>
      <c r="J5" s="7"/>
      <c r="K5" s="7"/>
      <c r="L5" s="34"/>
      <c r="M5" s="34"/>
      <c r="N5" s="34"/>
      <c r="O5" s="34"/>
    </row>
    <row r="6" spans="1:15" ht="74.25" customHeight="1" x14ac:dyDescent="0.25">
      <c r="A6" s="81" t="s">
        <v>14</v>
      </c>
      <c r="B6" s="82"/>
      <c r="C6" s="83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3"/>
    </row>
    <row r="7" spans="1:15" ht="25.5" customHeight="1" thickBot="1" x14ac:dyDescent="0.3">
      <c r="A7" s="78" t="s">
        <v>17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9"/>
    </row>
    <row r="8" spans="1:15" s="5" customFormat="1" ht="90.75" customHeight="1" x14ac:dyDescent="0.25">
      <c r="A8" s="35" t="s">
        <v>0</v>
      </c>
      <c r="B8" s="36" t="s">
        <v>6</v>
      </c>
      <c r="C8" s="37" t="s">
        <v>1</v>
      </c>
      <c r="D8" s="38" t="s">
        <v>5</v>
      </c>
      <c r="E8" s="39" t="s">
        <v>2</v>
      </c>
      <c r="F8" s="40" t="s">
        <v>21</v>
      </c>
      <c r="G8" s="40" t="s">
        <v>19</v>
      </c>
      <c r="H8" s="40" t="s">
        <v>20</v>
      </c>
      <c r="I8" s="41" t="s">
        <v>43</v>
      </c>
      <c r="J8" s="41" t="s">
        <v>45</v>
      </c>
      <c r="K8" s="41" t="s">
        <v>46</v>
      </c>
      <c r="L8" s="41" t="s">
        <v>3</v>
      </c>
      <c r="M8" s="41" t="s">
        <v>4</v>
      </c>
      <c r="N8" s="41" t="s">
        <v>10</v>
      </c>
      <c r="O8" s="42" t="s">
        <v>11</v>
      </c>
    </row>
    <row r="9" spans="1:15" s="5" customFormat="1" ht="78" customHeight="1" x14ac:dyDescent="0.25">
      <c r="A9" s="14">
        <v>1</v>
      </c>
      <c r="B9" s="30" t="s">
        <v>49</v>
      </c>
      <c r="C9" s="43" t="s">
        <v>48</v>
      </c>
      <c r="D9" s="29" t="s">
        <v>44</v>
      </c>
      <c r="E9" s="44">
        <v>1</v>
      </c>
      <c r="F9" s="27">
        <v>28143</v>
      </c>
      <c r="G9" s="45">
        <v>31000</v>
      </c>
      <c r="H9" s="28">
        <v>32000</v>
      </c>
      <c r="I9" s="45">
        <v>29000</v>
      </c>
      <c r="J9" s="45"/>
      <c r="K9" s="45"/>
      <c r="L9" s="46">
        <f>ROUND(AVERAGE(Таблица27[[#This Row],[Поставщик №1 ]:[Поставщик №6]]),2)</f>
        <v>30035.75</v>
      </c>
      <c r="M9" s="46">
        <f xml:space="preserve"> ROUND(STDEV(Таблица27[[#This Row],[Поставщик №1 ]:[Поставщик №6]]),2)</f>
        <v>1774.2</v>
      </c>
      <c r="N9" s="47">
        <f>Таблица27[[#This Row],[Среднее квадратическое отклонение]]/Таблица27[[#This Row],[Средняя цена за единицу]]</f>
        <v>5.9069608716279767E-2</v>
      </c>
      <c r="O9" s="48">
        <f>Таблица27[[#This Row],[Сведения о количестве ]]*Таблица27[[#This Row],[Средняя цена за единицу]]</f>
        <v>30035.75</v>
      </c>
    </row>
    <row r="10" spans="1:15" ht="39.75" customHeight="1" x14ac:dyDescent="0.25">
      <c r="A10" s="49"/>
      <c r="B10" s="49"/>
      <c r="C10" s="50"/>
      <c r="D10" s="51"/>
      <c r="E10" s="52"/>
      <c r="F10" s="53"/>
      <c r="G10" s="53"/>
      <c r="H10" s="54"/>
      <c r="I10" s="55"/>
      <c r="J10" s="55"/>
      <c r="K10" s="55"/>
      <c r="L10" s="56"/>
      <c r="M10" s="77" t="s">
        <v>18</v>
      </c>
      <c r="N10" s="77"/>
      <c r="O10" s="57">
        <f>SUM(Таблица27[НМЦК**])</f>
        <v>30035.75</v>
      </c>
    </row>
    <row r="11" spans="1:15" ht="30" customHeight="1" x14ac:dyDescent="0.25">
      <c r="A11" s="80" t="s">
        <v>51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spans="1:15" x14ac:dyDescent="0.25">
      <c r="A12" s="71" t="s">
        <v>23</v>
      </c>
      <c r="B12" s="71"/>
      <c r="C12" s="71"/>
      <c r="D12" s="13" t="s">
        <v>24</v>
      </c>
      <c r="E12" s="66"/>
      <c r="F12" s="66"/>
      <c r="G12" s="74"/>
      <c r="H12" s="75"/>
      <c r="I12" s="12"/>
      <c r="J12" s="12"/>
      <c r="K12" s="12"/>
      <c r="L12" s="12"/>
      <c r="M12" s="12"/>
      <c r="N12" s="12"/>
      <c r="O12" s="12"/>
    </row>
    <row r="13" spans="1:15" x14ac:dyDescent="0.25">
      <c r="A13" s="85" t="s">
        <v>13</v>
      </c>
      <c r="B13" s="85"/>
      <c r="C13" s="58">
        <v>46203</v>
      </c>
      <c r="D13" s="13"/>
      <c r="E13" s="66"/>
      <c r="F13" s="66"/>
      <c r="G13" s="67"/>
      <c r="H13" s="67"/>
      <c r="I13" s="9"/>
      <c r="J13" s="8"/>
      <c r="K13" s="8"/>
      <c r="L13" s="10"/>
      <c r="M13" s="10"/>
      <c r="N13" s="10"/>
      <c r="O13" s="10"/>
    </row>
    <row r="14" spans="1:15" x14ac:dyDescent="0.25">
      <c r="A14" s="71" t="s">
        <v>13</v>
      </c>
      <c r="B14" s="71"/>
      <c r="C14" s="71"/>
      <c r="D14" s="59"/>
      <c r="E14" s="84"/>
      <c r="F14" s="84"/>
      <c r="G14" s="26"/>
      <c r="H14" s="26"/>
      <c r="I14" s="9"/>
      <c r="J14" s="8"/>
      <c r="K14" s="8"/>
      <c r="L14" s="10"/>
      <c r="M14" s="10"/>
      <c r="N14" s="10"/>
      <c r="O14" s="10"/>
    </row>
    <row r="15" spans="1:15" x14ac:dyDescent="0.25">
      <c r="B15" s="11" t="s">
        <v>7</v>
      </c>
      <c r="C15" s="61" t="s">
        <v>15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</row>
    <row r="16" spans="1:15" x14ac:dyDescent="0.25">
      <c r="B16" s="11" t="s">
        <v>9</v>
      </c>
      <c r="C16" s="61" t="s">
        <v>8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</row>
    <row r="17" spans="3:15" x14ac:dyDescent="0.25"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</row>
  </sheetData>
  <mergeCells count="23">
    <mergeCell ref="M10:N10"/>
    <mergeCell ref="A7:O7"/>
    <mergeCell ref="C16:O16"/>
    <mergeCell ref="A11:O11"/>
    <mergeCell ref="A6:C6"/>
    <mergeCell ref="E14:F14"/>
    <mergeCell ref="A13:B13"/>
    <mergeCell ref="C17:O17"/>
    <mergeCell ref="C15:O15"/>
    <mergeCell ref="J2:O2"/>
    <mergeCell ref="F1:G1"/>
    <mergeCell ref="A2:C2"/>
    <mergeCell ref="F2:G2"/>
    <mergeCell ref="E13:F13"/>
    <mergeCell ref="G13:H13"/>
    <mergeCell ref="A4:C4"/>
    <mergeCell ref="D4:O4"/>
    <mergeCell ref="A14:C14"/>
    <mergeCell ref="D6:O6"/>
    <mergeCell ref="A12:C12"/>
    <mergeCell ref="G12:H12"/>
    <mergeCell ref="E12:F12"/>
    <mergeCell ref="A3:O3"/>
  </mergeCells>
  <conditionalFormatting sqref="N9">
    <cfRule type="cellIs" dxfId="21" priority="3" operator="greaterThan">
      <formula>0.33</formula>
    </cfRule>
    <cfRule type="cellIs" dxfId="20" priority="4" stopIfTrue="1" operator="greaterThan">
      <formula>0.33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workbookViewId="0">
      <selection activeCell="T6" sqref="T6"/>
    </sheetView>
  </sheetViews>
  <sheetFormatPr defaultRowHeight="15" x14ac:dyDescent="0.25"/>
  <cols>
    <col min="1" max="4" width="10" customWidth="1"/>
    <col min="5" max="5" width="5" customWidth="1"/>
    <col min="6" max="6" width="14" customWidth="1"/>
    <col min="7" max="7" width="10" customWidth="1"/>
    <col min="8" max="8" width="3.140625" customWidth="1"/>
    <col min="9" max="11" width="10" customWidth="1"/>
  </cols>
  <sheetData>
    <row r="1" spans="1:11" ht="15.75" x14ac:dyDescent="0.25">
      <c r="A1" s="15"/>
      <c r="B1" s="15"/>
      <c r="C1" s="15"/>
      <c r="D1" s="15"/>
      <c r="E1" s="15"/>
      <c r="F1" s="98" t="s">
        <v>25</v>
      </c>
      <c r="G1" s="98"/>
      <c r="H1" s="98"/>
      <c r="I1" s="98"/>
      <c r="J1" s="98"/>
      <c r="K1" s="98"/>
    </row>
    <row r="2" spans="1:11" ht="15.75" x14ac:dyDescent="0.25">
      <c r="A2" s="99" t="s">
        <v>26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15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31.5" customHeight="1" x14ac:dyDescent="0.25">
      <c r="A4" s="94" t="s">
        <v>27</v>
      </c>
      <c r="B4" s="94"/>
      <c r="C4" s="94"/>
      <c r="D4" s="94"/>
      <c r="E4" s="94"/>
      <c r="F4" s="100" t="s">
        <v>50</v>
      </c>
      <c r="G4" s="100"/>
      <c r="H4" s="100"/>
      <c r="I4" s="100"/>
      <c r="J4" s="100"/>
      <c r="K4" s="100"/>
    </row>
    <row r="5" spans="1:11" ht="15.75" x14ac:dyDescent="0.25">
      <c r="A5" s="16"/>
      <c r="B5" s="16"/>
      <c r="C5" s="16"/>
      <c r="D5" s="16"/>
      <c r="E5" s="16"/>
      <c r="F5" s="16"/>
      <c r="G5" s="17"/>
      <c r="H5" s="17"/>
      <c r="I5" s="17"/>
      <c r="J5" s="17"/>
      <c r="K5" s="17"/>
    </row>
    <row r="6" spans="1:11" ht="15.75" x14ac:dyDescent="0.25">
      <c r="A6" s="101" t="s">
        <v>28</v>
      </c>
      <c r="B6" s="101"/>
      <c r="C6" s="101"/>
      <c r="D6" s="101"/>
      <c r="E6" s="101"/>
      <c r="F6" s="102" t="s">
        <v>29</v>
      </c>
      <c r="G6" s="103"/>
      <c r="H6" s="103"/>
      <c r="I6" s="103"/>
      <c r="J6" s="103"/>
      <c r="K6" s="103"/>
    </row>
    <row r="7" spans="1:11" ht="15.75" x14ac:dyDescent="0.25">
      <c r="A7" s="16"/>
      <c r="B7" s="16"/>
      <c r="C7" s="16"/>
      <c r="D7" s="16"/>
      <c r="E7" s="16"/>
      <c r="F7" s="16"/>
      <c r="G7" s="17"/>
      <c r="H7" s="17"/>
      <c r="I7" s="17"/>
      <c r="J7" s="17"/>
      <c r="K7" s="17"/>
    </row>
    <row r="8" spans="1:11" ht="15.75" x14ac:dyDescent="0.25">
      <c r="A8" s="92" t="s">
        <v>30</v>
      </c>
      <c r="B8" s="92"/>
      <c r="C8" s="93">
        <f>'Расчет Цены'!O10</f>
        <v>30035.75</v>
      </c>
      <c r="D8" s="93"/>
      <c r="E8" s="93"/>
      <c r="F8" s="93"/>
      <c r="G8" s="93"/>
      <c r="H8" s="93"/>
      <c r="I8" s="93"/>
      <c r="J8" s="93"/>
      <c r="K8" s="93"/>
    </row>
    <row r="9" spans="1:11" ht="15.75" x14ac:dyDescent="0.25">
      <c r="A9" s="16"/>
      <c r="B9" s="16"/>
      <c r="C9" s="18"/>
      <c r="D9" s="18"/>
      <c r="E9" s="18"/>
      <c r="F9" s="18"/>
      <c r="G9" s="18"/>
      <c r="H9" s="18"/>
      <c r="I9" s="18"/>
      <c r="J9" s="18"/>
      <c r="K9" s="18"/>
    </row>
    <row r="10" spans="1:11" ht="15.75" x14ac:dyDescent="0.25">
      <c r="A10" s="94" t="s">
        <v>31</v>
      </c>
      <c r="B10" s="94"/>
      <c r="C10" s="95" t="s">
        <v>32</v>
      </c>
      <c r="D10" s="95"/>
      <c r="E10" s="95"/>
      <c r="F10" s="95"/>
      <c r="G10" s="95"/>
      <c r="H10" s="95"/>
      <c r="I10" s="95"/>
      <c r="J10" s="95"/>
      <c r="K10" s="95"/>
    </row>
    <row r="11" spans="1:11" ht="15.75" x14ac:dyDescent="0.25">
      <c r="A11" s="16"/>
      <c r="B11" s="16"/>
      <c r="C11" s="16"/>
      <c r="D11" s="16"/>
      <c r="E11" s="16"/>
      <c r="F11" s="16"/>
      <c r="G11" s="17"/>
      <c r="H11" s="17"/>
      <c r="I11" s="17"/>
      <c r="J11" s="17"/>
      <c r="K11" s="17"/>
    </row>
    <row r="12" spans="1:11" ht="15.75" x14ac:dyDescent="0.25">
      <c r="A12" s="94" t="s">
        <v>33</v>
      </c>
      <c r="B12" s="94"/>
      <c r="C12" s="94"/>
      <c r="D12" s="94"/>
      <c r="E12" s="96">
        <f>A19</f>
        <v>46203</v>
      </c>
      <c r="F12" s="97"/>
      <c r="G12" s="97"/>
      <c r="H12" s="97"/>
      <c r="I12" s="97"/>
      <c r="J12" s="97"/>
      <c r="K12" s="97"/>
    </row>
    <row r="13" spans="1:11" ht="15.75" x14ac:dyDescent="0.25">
      <c r="A13" s="19"/>
      <c r="B13" s="19"/>
      <c r="C13" s="19"/>
      <c r="D13" s="19"/>
      <c r="E13" s="20"/>
      <c r="F13" s="20"/>
      <c r="G13" s="20"/>
      <c r="H13" s="20"/>
      <c r="I13" s="20"/>
      <c r="J13" s="20"/>
      <c r="K13" s="20"/>
    </row>
    <row r="14" spans="1:11" ht="15.75" x14ac:dyDescent="0.25">
      <c r="A14" s="19"/>
      <c r="B14" s="19"/>
      <c r="C14" s="19"/>
      <c r="D14" s="19"/>
      <c r="E14" s="20"/>
      <c r="F14" s="20"/>
      <c r="G14" s="20"/>
      <c r="H14" s="20"/>
      <c r="I14" s="20"/>
      <c r="J14" s="20"/>
      <c r="K14" s="20"/>
    </row>
    <row r="15" spans="1:11" ht="15.75" x14ac:dyDescent="0.25">
      <c r="A15" s="19"/>
      <c r="B15" s="19"/>
      <c r="C15" s="19"/>
      <c r="D15" s="19"/>
      <c r="E15" s="19"/>
      <c r="F15" s="19"/>
      <c r="G15" s="15"/>
      <c r="H15" s="15"/>
      <c r="I15" s="15"/>
      <c r="J15" s="15"/>
      <c r="K15" s="15"/>
    </row>
    <row r="16" spans="1:11" ht="15.75" x14ac:dyDescent="0.25">
      <c r="A16" s="90" t="s">
        <v>40</v>
      </c>
      <c r="B16" s="90"/>
      <c r="C16" s="90"/>
      <c r="D16" s="90"/>
      <c r="E16" s="19"/>
      <c r="F16" s="87"/>
      <c r="G16" s="87"/>
      <c r="H16" s="21"/>
      <c r="I16" s="87" t="s">
        <v>24</v>
      </c>
      <c r="J16" s="87"/>
      <c r="K16" s="87"/>
    </row>
    <row r="17" spans="1:11" x14ac:dyDescent="0.25">
      <c r="A17" s="91" t="s">
        <v>34</v>
      </c>
      <c r="B17" s="91"/>
      <c r="C17" s="91"/>
      <c r="D17" s="91"/>
      <c r="E17" s="22"/>
      <c r="F17" s="91" t="s">
        <v>35</v>
      </c>
      <c r="G17" s="91"/>
      <c r="H17" s="23"/>
      <c r="I17" s="91" t="s">
        <v>36</v>
      </c>
      <c r="J17" s="91"/>
      <c r="K17" s="91"/>
    </row>
    <row r="18" spans="1:11" ht="15.75" x14ac:dyDescent="0.25">
      <c r="A18" s="21"/>
      <c r="B18" s="21"/>
      <c r="C18" s="21"/>
      <c r="D18" s="21"/>
      <c r="E18" s="15"/>
      <c r="F18" s="21"/>
      <c r="G18" s="21"/>
      <c r="H18" s="21"/>
      <c r="I18" s="21"/>
      <c r="J18" s="21"/>
      <c r="K18" s="21"/>
    </row>
    <row r="19" spans="1:11" ht="15.75" x14ac:dyDescent="0.25">
      <c r="A19" s="86">
        <f>'Расчет Цены'!C13</f>
        <v>46203</v>
      </c>
      <c r="B19" s="87"/>
      <c r="C19" s="87"/>
      <c r="D19" s="87"/>
      <c r="E19" s="15"/>
      <c r="F19" s="21"/>
      <c r="G19" s="21"/>
      <c r="H19" s="21"/>
      <c r="I19" s="21"/>
      <c r="J19" s="21"/>
      <c r="K19" s="21"/>
    </row>
    <row r="20" spans="1:11" x14ac:dyDescent="0.25">
      <c r="A20" s="88" t="s">
        <v>37</v>
      </c>
      <c r="B20" s="88"/>
      <c r="C20" s="88"/>
      <c r="D20" s="88"/>
      <c r="E20" s="22"/>
      <c r="F20" s="23"/>
      <c r="G20" s="23"/>
      <c r="H20" s="23"/>
      <c r="I20" s="23"/>
      <c r="J20" s="23"/>
      <c r="K20" s="23"/>
    </row>
    <row r="21" spans="1:11" ht="15.75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ht="15.75" x14ac:dyDescent="0.25">
      <c r="A22" s="89" t="s">
        <v>38</v>
      </c>
      <c r="B22" s="89"/>
      <c r="C22" s="89"/>
      <c r="D22" s="87" t="s">
        <v>41</v>
      </c>
      <c r="E22" s="87"/>
      <c r="F22" s="87"/>
      <c r="G22" s="87"/>
      <c r="H22" s="87"/>
      <c r="I22" s="87"/>
      <c r="J22" s="87"/>
      <c r="K22" s="87"/>
    </row>
    <row r="23" spans="1:11" ht="15.75" x14ac:dyDescent="0.25">
      <c r="A23" s="24"/>
      <c r="B23" s="24"/>
      <c r="C23" s="24"/>
      <c r="D23" s="15"/>
      <c r="E23" s="15"/>
      <c r="F23" s="15"/>
      <c r="G23" s="15"/>
      <c r="H23" s="15"/>
      <c r="I23" s="15"/>
      <c r="J23" s="15"/>
      <c r="K23" s="15"/>
    </row>
    <row r="24" spans="1:11" ht="15.75" x14ac:dyDescent="0.25">
      <c r="A24" s="89" t="s">
        <v>39</v>
      </c>
      <c r="B24" s="89"/>
      <c r="C24" s="89"/>
      <c r="D24" s="87" t="s">
        <v>42</v>
      </c>
      <c r="E24" s="87"/>
      <c r="F24" s="87"/>
      <c r="G24" s="87"/>
      <c r="H24" s="87"/>
      <c r="I24" s="87"/>
      <c r="J24" s="87"/>
      <c r="K24" s="87"/>
    </row>
  </sheetData>
  <mergeCells count="24">
    <mergeCell ref="F1:K1"/>
    <mergeCell ref="A2:K2"/>
    <mergeCell ref="A4:E4"/>
    <mergeCell ref="F4:K4"/>
    <mergeCell ref="A6:E6"/>
    <mergeCell ref="F6:K6"/>
    <mergeCell ref="A8:B8"/>
    <mergeCell ref="C8:K8"/>
    <mergeCell ref="A10:B10"/>
    <mergeCell ref="C10:K10"/>
    <mergeCell ref="A12:D12"/>
    <mergeCell ref="E12:K12"/>
    <mergeCell ref="A16:D16"/>
    <mergeCell ref="F16:G16"/>
    <mergeCell ref="I16:K16"/>
    <mergeCell ref="A17:D17"/>
    <mergeCell ref="F17:G17"/>
    <mergeCell ref="I17:K17"/>
    <mergeCell ref="A19:D19"/>
    <mergeCell ref="A20:D20"/>
    <mergeCell ref="A22:C22"/>
    <mergeCell ref="D22:K22"/>
    <mergeCell ref="A24:C24"/>
    <mergeCell ref="D24:K24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</vt:lpstr>
      <vt:lpstr>Обоснование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Никишина Валентина Борисовна</dc:creator>
  <cp:lastModifiedBy>Зобов Андрей Витальевич</cp:lastModifiedBy>
  <cp:lastPrinted>2025-02-26T12:13:23Z</cp:lastPrinted>
  <dcterms:created xsi:type="dcterms:W3CDTF">2015-10-16T09:38:35Z</dcterms:created>
  <dcterms:modified xsi:type="dcterms:W3CDTF">2026-07-01T10:57:07Z</dcterms:modified>
</cp:coreProperties>
</file>