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Print_Area" localSheetId="0">Лист1!$A$1:$M$34</definedName>
  </definedNames>
  <calcPr calcId="145621"/>
</workbook>
</file>

<file path=xl/calcChain.xml><?xml version="1.0" encoding="utf-8"?>
<calcChain xmlns="http://schemas.openxmlformats.org/spreadsheetml/2006/main">
  <c r="M19" i="1" l="1"/>
  <c r="M15" i="1"/>
  <c r="I12" i="1" l="1"/>
  <c r="I13" i="1"/>
  <c r="I16" i="1"/>
  <c r="I17" i="1"/>
  <c r="L12" i="1" l="1"/>
  <c r="L13" i="1"/>
  <c r="L16" i="1"/>
  <c r="L17" i="1"/>
  <c r="M17" i="1" l="1"/>
  <c r="M16" i="1"/>
  <c r="M13" i="1"/>
  <c r="M12" i="1"/>
  <c r="M18" i="1" l="1"/>
  <c r="M14" i="1"/>
  <c r="M20" i="1" l="1"/>
</calcChain>
</file>

<file path=xl/sharedStrings.xml><?xml version="1.0" encoding="utf-8"?>
<sst xmlns="http://schemas.openxmlformats.org/spreadsheetml/2006/main" count="50" uniqueCount="48">
  <si>
    <t>Расчет начальной цены единицы товара</t>
  </si>
  <si>
    <t>Наименование товара</t>
  </si>
  <si>
    <t>ОКПД2/КТРУ</t>
  </si>
  <si>
    <t>Ед. изм</t>
  </si>
  <si>
    <t>Порядковый номер месяца в году поставки товара, N****</t>
  </si>
  <si>
    <t>ИПЦ на месяц поставки товара</t>
  </si>
  <si>
    <t>Текущая ставка рефенансирования Банка России (Ст), %</t>
  </si>
  <si>
    <t>Кодс</t>
  </si>
  <si>
    <t>Литр, куб дециметр</t>
  </si>
  <si>
    <t>Итого</t>
  </si>
  <si>
    <t>Начальная сумма цен единиц товара, работы, услуги, руб.:</t>
  </si>
  <si>
    <t>Максимальное значение цены контракта, руб.:</t>
  </si>
  <si>
    <t>№ п/п</t>
  </si>
  <si>
    <t>Бензин автомобильный  АИ-92</t>
  </si>
  <si>
    <t>19.20.21.125/ 19.20.21.100-00000006</t>
  </si>
  <si>
    <t>Бензин автомобильный  АИ-95</t>
  </si>
  <si>
    <t>19.20.21.135/ 19.20.21.100-00000005</t>
  </si>
  <si>
    <t>Месяц года определения цены                                                             (поставки товара)</t>
  </si>
  <si>
    <t>* указывается информация об источнике статистической информации, информация из которого использована в расчете.</t>
  </si>
  <si>
    <t>** указывается регион/регионы поставки товара</t>
  </si>
  <si>
    <t>*** указывается базовый вариант прогноза ИПЦ непродовольственных товаров за год, в котором планируется поставка товара. В соответствии с пунктами 8-11 Порядка ИПЦ необходимо применять в соответствии с базовым вариантом одобренного Правительством Российской Федерации прогноза социально-экономического развития Российской Федерации на среднесрочный период. Данная информация опубликована Минэкономразвития России на официальном сайте: https://www.economy.gov.ru/material/directions/makroec/prognozy_socialno_ekonomicheskogo_razvitiya</t>
  </si>
  <si>
    <t xml:space="preserve">              СПЦ – средняя цена в регионе поставки товара / средняя арифметическая цена в регионах поставки товара за единицу товара, руб.;</t>
  </si>
  <si>
    <t xml:space="preserve">              ИПЦ – индекс потребительских цен на месяц поставки товара (если применяется);</t>
  </si>
  <si>
    <t xml:space="preserve">              Кодс – коэффициент стоимости отвлечения денежных средств, рассчитанный по количеству календарных дней исполнения контракта заказчиком, начиная со дня получения документа о приемке на соответствующий месяц поставки (если применяется).</t>
  </si>
  <si>
    <t>Дата подготовки обоснования начальной цены единицы товара:</t>
  </si>
  <si>
    <t>Используемый метод определения начальной цены единицы товара:</t>
  </si>
  <si>
    <t>иной</t>
  </si>
  <si>
    <t>Обоснование выбранного метода определения начальной цены единицы товара:</t>
  </si>
  <si>
    <t>В соответствии с частью 22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 Приказ ФАС России от 22.11.2024 №894/24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 работы услуги при осуществлении закупок топлива моторного, включая автомобильный и авиационный бензин» (далее — Порядок).</t>
  </si>
  <si>
    <r>
      <t>1 </t>
    </r>
    <r>
      <rPr>
        <i/>
        <sz val="8"/>
        <rFont val="Arial"/>
        <family val="2"/>
        <charset val="204"/>
      </rPr>
      <t>СПЦ — текущая рыночная цена (рыночный индикатор) за единицу товара. Определяется из источников статистической информации, предусмотренных Порядком.</t>
    </r>
  </si>
  <si>
    <r>
      <t>2</t>
    </r>
    <r>
      <rPr>
        <i/>
        <sz val="8"/>
        <rFont val="Arial"/>
        <family val="2"/>
        <charset val="204"/>
      </rPr>
      <t> ИПЦ указывается в случае если на дату определения НМЦК на товар отсутствуют данные о значении рыночного индикатора (биржевого индикатора либо статистических данных и (или) предоставляемых (распространяемых) данных). (указывается в случае осуществления поставки товара в месяце (месяцах), последующем(-их) месяцу, за который получены статистические данные, используемые в расчете для обоснования НМЦК).  Отсутствие данных о значении рыночного индикатора на дату определения цены — отсутствие биржевых/внебиржевых индексов или статистической информации в месяце поставки товара.  Не применяется в случае если поставка товара будет осуществляться в месяце, по которому статистическая информация имеется.</t>
    </r>
  </si>
  <si>
    <r>
      <t>3 </t>
    </r>
    <r>
      <rPr>
        <i/>
        <sz val="8"/>
        <rFont val="Arial"/>
        <family val="2"/>
        <charset val="204"/>
      </rPr>
      <t>Кодс может применяться в случае предоставления отсрочки платежа.</t>
    </r>
  </si>
  <si>
    <r>
      <t>4</t>
    </r>
    <r>
      <rPr>
        <i/>
        <sz val="8"/>
        <rFont val="Arial"/>
        <family val="2"/>
        <charset val="204"/>
      </rPr>
      <t> Начальная цена единицы товара по позиции (НЦЕ) рассчитана в соответствии с приказом ФАС России № 894/24 по формуле:НЦЕ = СПЦ * ИПЦ* Кодс, где</t>
    </r>
  </si>
  <si>
    <r>
      <t>Коэффициент стоимости отвлечения денежных средств (Кодс)</t>
    </r>
    <r>
      <rPr>
        <vertAlign val="superscript"/>
        <sz val="7"/>
        <rFont val="Arial"/>
        <family val="2"/>
        <charset val="204"/>
      </rPr>
      <t>3</t>
    </r>
    <r>
      <rPr>
        <sz val="7"/>
        <rFont val="Arial"/>
        <family val="2"/>
        <charset val="204"/>
      </rPr>
      <t xml:space="preserve">                                                        Кодс = Ст/100/365*nдн+1</t>
    </r>
  </si>
  <si>
    <r>
      <t>Количество календарных дней исполнения контракта заказчиком, начиная со дня получения документа о приемке (n</t>
    </r>
    <r>
      <rPr>
        <sz val="5"/>
        <rFont val="Arial"/>
        <family val="2"/>
        <charset val="204"/>
      </rPr>
      <t>дн)</t>
    </r>
  </si>
  <si>
    <r>
      <t>Начальная цена единицы товара по позиции (НЦЕ)</t>
    </r>
    <r>
      <rPr>
        <vertAlign val="superscript"/>
        <sz val="5"/>
        <rFont val="Arial"/>
        <family val="2"/>
        <charset val="204"/>
      </rPr>
      <t>4</t>
    </r>
    <r>
      <rPr>
        <sz val="7"/>
        <rFont val="Arial"/>
        <family val="2"/>
        <charset val="204"/>
      </rPr>
      <t>, руб.   НЦЕ = СПЦ * ИПЦ* Кодс</t>
    </r>
  </si>
  <si>
    <r>
      <t>Индекс потребительских цен (ИПЦ)</t>
    </r>
    <r>
      <rPr>
        <vertAlign val="superscript"/>
        <sz val="7"/>
        <rFont val="Arial"/>
        <family val="2"/>
        <charset val="204"/>
      </rPr>
      <t>2</t>
    </r>
    <r>
      <rPr>
        <sz val="7"/>
        <rFont val="Arial"/>
        <family val="2"/>
        <charset val="204"/>
      </rPr>
      <t xml:space="preserve">         ИПЦ = (ИПЦбазовый-100)/12*N/100+1</t>
    </r>
  </si>
  <si>
    <t>Начальная (среднемесячная) цена АИ-95</t>
  </si>
  <si>
    <t>Начальная (среднемесячная) цена АИ-92</t>
  </si>
  <si>
    <t>**** указывается порядковый номер месяца поставки, отсчитываемый от месяца, за который получена статистическая информация, использованная в расчете. Например, в расчете использована статистическая информация, полученная в апреле 2025 года. Поставка планируется в июне, июле, августе 2025 года. Соответственно, июнь 2025 года это второй месяц поставки, последующий месяцу расчета, июль — третий, а август – четвертый месяц.</t>
  </si>
  <si>
    <r>
      <rPr>
        <u/>
        <sz val="8"/>
        <rFont val="Calibri"/>
        <family val="2"/>
        <charset val="204"/>
        <scheme val="minor"/>
      </rPr>
      <t xml:space="preserve">ИПЦ Базовый*** </t>
    </r>
    <r>
      <rPr>
        <u/>
        <sz val="8"/>
        <color theme="10"/>
        <rFont val="Calibri"/>
        <family val="2"/>
        <charset val="204"/>
        <scheme val="minor"/>
      </rPr>
      <t xml:space="preserve"> https://www.economy.gov.ru/material/directions/makroec/prognozy_socialno_ekonomicheskogo_razvitiya/pismo_minekonomrazvitiya_rossii_ot_2_oktyabrya_2024g_35132_pkd03i.html</t>
    </r>
  </si>
  <si>
    <t>Обоснование начальной цены единицы товара при поставках автомобильного бензина, осуществляемых на топливораздаточных колонках посредством отгрузки в бак автомобильного транспорта</t>
  </si>
  <si>
    <t>Период поставки товара: 1 августа 2026 — 30 сентября 2026</t>
  </si>
  <si>
    <t>(https://rosstat.gov.ru/storage/mediabank/112_22-07-2026.html)</t>
  </si>
  <si>
    <r>
      <t xml:space="preserve">Средняя потребительская цена (СПЦ) за единицу товара </t>
    </r>
    <r>
      <rPr>
        <vertAlign val="superscript"/>
        <sz val="7"/>
        <rFont val="Arial"/>
        <family val="2"/>
        <charset val="204"/>
      </rPr>
      <t>1</t>
    </r>
    <r>
      <rPr>
        <sz val="7"/>
        <rFont val="Arial"/>
        <family val="2"/>
        <charset val="204"/>
      </rPr>
      <t> на период с ___ по ____ 2026, руб.                                                                                                              Источник информации (регион - Республика Марий Эл)**:</t>
    </r>
  </si>
  <si>
    <t>(значение ИТОГО/2 мес)</t>
  </si>
  <si>
    <t>(значение ИТОГО/ 2 мес)</t>
  </si>
  <si>
    <r>
      <rPr>
        <b/>
        <sz val="8"/>
        <rFont val="Calibri"/>
        <family val="2"/>
        <charset val="204"/>
        <scheme val="minor"/>
      </rPr>
      <t>Условия контракта:</t>
    </r>
    <r>
      <rPr>
        <sz val="8"/>
        <rFont val="Calibri"/>
        <family val="2"/>
        <charset val="204"/>
        <scheme val="minor"/>
      </rPr>
      <t xml:space="preserve">
Закупка бензинов  АИ-95, АИ-92.</t>
    </r>
    <r>
      <rPr>
        <sz val="8"/>
        <color rgb="FFFF0000"/>
        <rFont val="Calibri"/>
        <family val="2"/>
        <scheme val="minor"/>
      </rPr>
      <t xml:space="preserve">
</t>
    </r>
    <r>
      <rPr>
        <sz val="8"/>
        <rFont val="Calibri"/>
        <family val="2"/>
        <charset val="204"/>
        <scheme val="minor"/>
      </rPr>
      <t>Максимальное значение цены контракта:</t>
    </r>
    <r>
      <rPr>
        <sz val="8"/>
        <color rgb="FFFF0000"/>
        <rFont val="Calibri"/>
        <family val="2"/>
        <scheme val="minor"/>
      </rPr>
      <t xml:space="preserve"> 54804  руб.
</t>
    </r>
    <r>
      <rPr>
        <sz val="8"/>
        <rFont val="Calibri"/>
        <family val="2"/>
        <charset val="204"/>
        <scheme val="minor"/>
      </rPr>
      <t>Поставка товара осуществляется на АЗС поставщика по электронным (топливным) картам.</t>
    </r>
    <r>
      <rPr>
        <sz val="8"/>
        <color rgb="FFFF0000"/>
        <rFont val="Calibri"/>
        <family val="2"/>
        <scheme val="minor"/>
      </rPr>
      <t xml:space="preserve">
</t>
    </r>
    <r>
      <rPr>
        <sz val="8"/>
        <rFont val="Calibri"/>
        <family val="2"/>
        <charset val="204"/>
        <scheme val="minor"/>
      </rPr>
      <t>Период поставки товара: ежемесячно с  1 августа  по</t>
    </r>
    <r>
      <rPr>
        <sz val="8"/>
        <color rgb="FFFF0000"/>
        <rFont val="Calibri"/>
        <family val="2"/>
        <charset val="204"/>
        <scheme val="minor"/>
      </rPr>
      <t xml:space="preserve"> 30  сентября 2026</t>
    </r>
    <r>
      <rPr>
        <sz val="8"/>
        <rFont val="Calibri"/>
        <family val="2"/>
        <charset val="204"/>
        <scheme val="minor"/>
      </rPr>
      <t>.</t>
    </r>
    <r>
      <rPr>
        <sz val="8"/>
        <color rgb="FFFF0000"/>
        <rFont val="Calibri"/>
        <family val="2"/>
        <scheme val="minor"/>
      </rPr>
      <t xml:space="preserve">
</t>
    </r>
    <r>
      <rPr>
        <sz val="8"/>
        <rFont val="Calibri"/>
        <family val="2"/>
        <charset val="204"/>
        <scheme val="minor"/>
      </rPr>
      <t>Регион поставки: г. Йошкар-Ола
Цена единицы топлива определяется по формуле:</t>
    </r>
    <r>
      <rPr>
        <sz val="8"/>
        <color rgb="FFFF0000"/>
        <rFont val="Calibri"/>
        <family val="2"/>
        <scheme val="minor"/>
      </rPr>
      <t xml:space="preserve">
</t>
    </r>
    <r>
      <rPr>
        <sz val="8"/>
        <rFont val="Calibri"/>
        <family val="2"/>
        <charset val="204"/>
        <scheme val="minor"/>
      </rPr>
      <t>– цена  за 1 литр топлива, установленная для розничных продаж на АЗС на день отпуска товара, но не более цены за 1 литр соответствующего вида топлива указанной в спецификации контракта.
Срок исполнения контракта заказчиком:
– срок приемки: не позднее 3 рабочих дней, следующих за днем поступления документа о приемке,
– срок оплаты: не позднее 7 рабочих дней с даты подписания заказчиком документа о приемке.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</si>
</sst>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FF0000"/>
      <name val="Calibri"/>
      <family val="2"/>
      <scheme val="minor"/>
    </font>
    <font>
      <sz val="12"/>
      <name val="Calibri"/>
      <family val="2"/>
      <scheme val="minor"/>
    </font>
    <font>
      <i/>
      <sz val="11"/>
      <name val="Calibri"/>
      <family val="2"/>
      <scheme val="minor"/>
    </font>
    <font>
      <sz val="7"/>
      <color rgb="FFFF0000"/>
      <name val="Arial"/>
      <family val="2"/>
      <charset val="204"/>
    </font>
    <font>
      <sz val="8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b/>
      <sz val="7"/>
      <color rgb="FFFF0000"/>
      <name val="Arial"/>
      <family val="2"/>
      <charset val="204"/>
    </font>
    <font>
      <sz val="12"/>
      <color rgb="FFFF0000"/>
      <name val="Calibri"/>
      <family val="2"/>
      <scheme val="minor"/>
    </font>
    <font>
      <b/>
      <sz val="7"/>
      <name val="Arial"/>
      <family val="2"/>
      <charset val="204"/>
    </font>
    <font>
      <b/>
      <i/>
      <sz val="7"/>
      <name val="Arial"/>
      <family val="2"/>
      <charset val="204"/>
    </font>
    <font>
      <i/>
      <sz val="8"/>
      <name val="Arial"/>
      <family val="2"/>
      <charset val="204"/>
    </font>
    <font>
      <i/>
      <sz val="8"/>
      <name val="Calibri"/>
      <family val="2"/>
      <scheme val="minor"/>
    </font>
    <font>
      <i/>
      <vertAlign val="superscript"/>
      <sz val="8"/>
      <name val="Arial"/>
      <family val="2"/>
      <charset val="204"/>
    </font>
    <font>
      <sz val="7"/>
      <name val="Arial"/>
      <family val="2"/>
      <charset val="204"/>
    </font>
    <font>
      <vertAlign val="superscript"/>
      <sz val="7"/>
      <name val="Arial"/>
      <family val="2"/>
      <charset val="204"/>
    </font>
    <font>
      <sz val="5"/>
      <name val="Arial"/>
      <family val="2"/>
      <charset val="204"/>
    </font>
    <font>
      <vertAlign val="superscript"/>
      <sz val="5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8"/>
      <color theme="10"/>
      <name val="Calibri"/>
      <family val="2"/>
      <charset val="204"/>
      <scheme val="minor"/>
    </font>
    <font>
      <u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E9E9E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2" fillId="0" borderId="0" xfId="0" applyFont="1"/>
    <xf numFmtId="0" fontId="16" fillId="2" borderId="6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7" fontId="16" fillId="2" borderId="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16" fillId="2" borderId="3" xfId="0" applyNumberFormat="1" applyFont="1" applyFill="1" applyBorder="1" applyAlignment="1">
      <alignment horizontal="center" vertical="center" wrapText="1"/>
    </xf>
    <xf numFmtId="2" fontId="16" fillId="2" borderId="6" xfId="0" applyNumberFormat="1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  <xf numFmtId="4" fontId="16" fillId="2" borderId="2" xfId="0" applyNumberFormat="1" applyFont="1" applyFill="1" applyBorder="1" applyAlignment="1">
      <alignment horizontal="right" vertical="center" wrapText="1"/>
    </xf>
    <xf numFmtId="4" fontId="11" fillId="2" borderId="2" xfId="0" applyNumberFormat="1" applyFont="1" applyFill="1" applyBorder="1" applyAlignment="1">
      <alignment horizontal="right" vertical="center" wrapText="1"/>
    </xf>
    <xf numFmtId="4" fontId="9" fillId="2" borderId="2" xfId="0" applyNumberFormat="1" applyFont="1" applyFill="1" applyBorder="1" applyAlignment="1">
      <alignment horizontal="right" vertical="center" wrapText="1"/>
    </xf>
    <xf numFmtId="0" fontId="25" fillId="2" borderId="5" xfId="1" applyFont="1" applyFill="1" applyBorder="1" applyAlignment="1">
      <alignment horizontal="center" vertical="center" wrapText="1"/>
    </xf>
    <xf numFmtId="0" fontId="26" fillId="2" borderId="5" xfId="1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textRotation="90" wrapText="1"/>
    </xf>
    <xf numFmtId="0" fontId="16" fillId="2" borderId="4" xfId="0" applyFont="1" applyFill="1" applyBorder="1" applyAlignment="1">
      <alignment horizontal="center" vertical="center" textRotation="90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osstat.gov.ru/storage/mediabank/107_15-07-2026.html" TargetMode="External"/><Relationship Id="rId1" Type="http://schemas.openxmlformats.org/officeDocument/2006/relationships/hyperlink" Target="https://www.economy.gov.ru/material/directions/makroec/prognozy_socialno_ekonomicheskogo_razvit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view="pageBreakPreview" topLeftCell="A13" zoomScaleNormal="130" zoomScaleSheetLayoutView="100" workbookViewId="0">
      <selection activeCell="L19" sqref="L19"/>
    </sheetView>
  </sheetViews>
  <sheetFormatPr defaultColWidth="8.77734375" defaultRowHeight="14.4" x14ac:dyDescent="0.3"/>
  <cols>
    <col min="1" max="1" width="2.77734375" style="1" customWidth="1"/>
    <col min="2" max="2" width="20.6640625" style="1" customWidth="1"/>
    <col min="3" max="3" width="23.77734375" style="1" customWidth="1"/>
    <col min="4" max="4" width="5.44140625" style="1" customWidth="1"/>
    <col min="5" max="5" width="3.77734375" style="1" customWidth="1"/>
    <col min="6" max="6" width="17.77734375" style="1" customWidth="1"/>
    <col min="7" max="7" width="20.6640625" style="1" customWidth="1"/>
    <col min="8" max="8" width="6.5546875" style="1" customWidth="1"/>
    <col min="9" max="9" width="8.88671875" style="1" customWidth="1"/>
    <col min="10" max="10" width="7.109375" style="1" customWidth="1"/>
    <col min="11" max="11" width="9.5546875" style="1" customWidth="1"/>
    <col min="12" max="12" width="6.21875" style="1" customWidth="1"/>
    <col min="13" max="13" width="12.109375" style="1" customWidth="1"/>
    <col min="14" max="16384" width="8.77734375" style="1"/>
  </cols>
  <sheetData>
    <row r="1" spans="1:14" s="5" customFormat="1" ht="121.05" customHeight="1" x14ac:dyDescent="0.3">
      <c r="A1" s="34" t="s">
        <v>47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s="6" customFormat="1" ht="27" customHeight="1" x14ac:dyDescent="0.2">
      <c r="A2" s="36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s="6" customFormat="1" ht="11.55" customHeight="1" x14ac:dyDescent="0.2">
      <c r="A3" s="7"/>
      <c r="B3" s="37" t="s">
        <v>24</v>
      </c>
      <c r="C3" s="38"/>
      <c r="D3" s="38"/>
      <c r="E3" s="39"/>
      <c r="F3" s="40">
        <v>46226</v>
      </c>
      <c r="G3" s="40"/>
      <c r="H3" s="40"/>
      <c r="I3" s="40"/>
      <c r="J3" s="40"/>
      <c r="K3" s="40"/>
      <c r="L3" s="40"/>
      <c r="M3" s="40"/>
    </row>
    <row r="4" spans="1:14" s="6" customFormat="1" ht="11.55" customHeight="1" x14ac:dyDescent="0.2">
      <c r="A4" s="7"/>
      <c r="B4" s="37" t="s">
        <v>25</v>
      </c>
      <c r="C4" s="38"/>
      <c r="D4" s="38"/>
      <c r="E4" s="39"/>
      <c r="F4" s="41" t="s">
        <v>26</v>
      </c>
      <c r="G4" s="41"/>
      <c r="H4" s="41"/>
      <c r="I4" s="41"/>
      <c r="J4" s="41"/>
      <c r="K4" s="41"/>
      <c r="L4" s="41"/>
      <c r="M4" s="41"/>
    </row>
    <row r="5" spans="1:14" s="6" customFormat="1" ht="61.5" customHeight="1" x14ac:dyDescent="0.2">
      <c r="A5" s="7"/>
      <c r="B5" s="37" t="s">
        <v>27</v>
      </c>
      <c r="C5" s="38"/>
      <c r="D5" s="38"/>
      <c r="E5" s="39"/>
      <c r="F5" s="41" t="s">
        <v>28</v>
      </c>
      <c r="G5" s="41"/>
      <c r="H5" s="41"/>
      <c r="I5" s="41"/>
      <c r="J5" s="41"/>
      <c r="K5" s="41"/>
      <c r="L5" s="41"/>
      <c r="M5" s="41"/>
    </row>
    <row r="6" spans="1:14" ht="6.45" customHeight="1" x14ac:dyDescent="0.3"/>
    <row r="7" spans="1:14" s="2" customFormat="1" ht="37.5" customHeight="1" x14ac:dyDescent="0.3">
      <c r="A7" s="51" t="s">
        <v>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4" ht="12" customHeight="1" x14ac:dyDescent="0.3">
      <c r="A8" s="48" t="s">
        <v>12</v>
      </c>
      <c r="B8" s="48" t="s">
        <v>1</v>
      </c>
      <c r="C8" s="48" t="s">
        <v>2</v>
      </c>
      <c r="D8" s="42" t="s">
        <v>17</v>
      </c>
      <c r="E8" s="42" t="s">
        <v>3</v>
      </c>
      <c r="F8" s="57" t="s">
        <v>42</v>
      </c>
      <c r="G8" s="58"/>
      <c r="H8" s="58"/>
      <c r="I8" s="58"/>
      <c r="J8" s="58"/>
      <c r="K8" s="58"/>
      <c r="L8" s="59"/>
      <c r="M8" s="48" t="s">
        <v>35</v>
      </c>
      <c r="N8" s="32"/>
    </row>
    <row r="9" spans="1:14" ht="68.400000000000006" customHeight="1" x14ac:dyDescent="0.3">
      <c r="A9" s="49"/>
      <c r="B9" s="49"/>
      <c r="C9" s="49"/>
      <c r="D9" s="43"/>
      <c r="E9" s="43"/>
      <c r="F9" s="18" t="s">
        <v>44</v>
      </c>
      <c r="G9" s="44" t="s">
        <v>36</v>
      </c>
      <c r="H9" s="45"/>
      <c r="I9" s="46"/>
      <c r="J9" s="44" t="s">
        <v>33</v>
      </c>
      <c r="K9" s="45"/>
      <c r="L9" s="46"/>
      <c r="M9" s="49"/>
      <c r="N9" s="32"/>
    </row>
    <row r="10" spans="1:14" ht="99.6" customHeight="1" x14ac:dyDescent="0.3">
      <c r="A10" s="49"/>
      <c r="B10" s="49"/>
      <c r="C10" s="49"/>
      <c r="D10" s="43"/>
      <c r="E10" s="43"/>
      <c r="F10" s="30" t="s">
        <v>43</v>
      </c>
      <c r="G10" s="31" t="s">
        <v>40</v>
      </c>
      <c r="H10" s="15" t="s">
        <v>4</v>
      </c>
      <c r="I10" s="15" t="s">
        <v>5</v>
      </c>
      <c r="J10" s="15" t="s">
        <v>6</v>
      </c>
      <c r="K10" s="15" t="s">
        <v>34</v>
      </c>
      <c r="L10" s="15" t="s">
        <v>7</v>
      </c>
      <c r="M10" s="49"/>
      <c r="N10" s="32"/>
    </row>
    <row r="11" spans="1:14" s="2" customFormat="1" ht="16.05" customHeight="1" x14ac:dyDescent="0.3">
      <c r="A11" s="16">
        <v>1</v>
      </c>
      <c r="B11" s="16">
        <v>2</v>
      </c>
      <c r="C11" s="16">
        <v>3</v>
      </c>
      <c r="D11" s="16">
        <v>4</v>
      </c>
      <c r="E11" s="16">
        <v>5</v>
      </c>
      <c r="F11" s="16">
        <v>6</v>
      </c>
      <c r="G11" s="16">
        <v>7</v>
      </c>
      <c r="H11" s="16">
        <v>8</v>
      </c>
      <c r="I11" s="16">
        <v>9</v>
      </c>
      <c r="J11" s="16">
        <v>10</v>
      </c>
      <c r="K11" s="16">
        <v>11</v>
      </c>
      <c r="L11" s="16">
        <v>12</v>
      </c>
      <c r="M11" s="16">
        <v>13</v>
      </c>
      <c r="N11" s="32"/>
    </row>
    <row r="12" spans="1:14" ht="16.05" customHeight="1" x14ac:dyDescent="0.3">
      <c r="A12" s="16">
        <v>1</v>
      </c>
      <c r="B12" s="48" t="s">
        <v>15</v>
      </c>
      <c r="C12" s="48" t="s">
        <v>16</v>
      </c>
      <c r="D12" s="22">
        <v>46235</v>
      </c>
      <c r="E12" s="42" t="s">
        <v>8</v>
      </c>
      <c r="F12" s="23">
        <v>92.89</v>
      </c>
      <c r="G12" s="24">
        <v>104</v>
      </c>
      <c r="H12" s="16">
        <v>1</v>
      </c>
      <c r="I12" s="16">
        <f>SUM(G12-100)/12*H12/100+1</f>
        <v>1.0033333333333334</v>
      </c>
      <c r="J12" s="21">
        <v>14.25</v>
      </c>
      <c r="K12" s="16">
        <v>10</v>
      </c>
      <c r="L12" s="16">
        <f t="shared" ref="L12:L17" si="0">SUM(J12/100/365*K12+1)</f>
        <v>1.0039041095890411</v>
      </c>
      <c r="M12" s="27">
        <f>SUM(F12*I12*L12)</f>
        <v>93.563494915525112</v>
      </c>
      <c r="N12" s="32"/>
    </row>
    <row r="13" spans="1:14" ht="16.05" customHeight="1" x14ac:dyDescent="0.3">
      <c r="A13" s="16">
        <v>2</v>
      </c>
      <c r="B13" s="49"/>
      <c r="C13" s="49"/>
      <c r="D13" s="22">
        <v>46266</v>
      </c>
      <c r="E13" s="43"/>
      <c r="F13" s="23">
        <v>92.89</v>
      </c>
      <c r="G13" s="24">
        <v>104</v>
      </c>
      <c r="H13" s="16">
        <v>2</v>
      </c>
      <c r="I13" s="16">
        <f t="shared" ref="I13" si="1">SUM(G13-100)/12*H13/100+1</f>
        <v>1.0066666666666666</v>
      </c>
      <c r="J13" s="21">
        <v>14.25</v>
      </c>
      <c r="K13" s="16">
        <v>10</v>
      </c>
      <c r="L13" s="16">
        <f t="shared" si="0"/>
        <v>1.0039041095890411</v>
      </c>
      <c r="M13" s="27">
        <f t="shared" ref="M13" si="2">SUM(F13*I13*L13)</f>
        <v>93.874337091324193</v>
      </c>
      <c r="N13" s="32"/>
    </row>
    <row r="14" spans="1:14" s="2" customFormat="1" ht="16.05" customHeight="1" x14ac:dyDescent="0.3">
      <c r="A14" s="16"/>
      <c r="B14" s="16" t="s">
        <v>9</v>
      </c>
      <c r="C14" s="19"/>
      <c r="D14" s="17"/>
      <c r="E14" s="17"/>
      <c r="F14" s="25"/>
      <c r="G14" s="25"/>
      <c r="H14" s="14"/>
      <c r="I14" s="14"/>
      <c r="J14" s="14"/>
      <c r="K14" s="14"/>
      <c r="L14" s="16"/>
      <c r="M14" s="27">
        <f>SUM(M12:M13)</f>
        <v>187.43783200684931</v>
      </c>
      <c r="N14" s="32"/>
    </row>
    <row r="15" spans="1:14" s="2" customFormat="1" ht="22.05" customHeight="1" x14ac:dyDescent="0.3">
      <c r="A15" s="16"/>
      <c r="B15" s="20" t="s">
        <v>37</v>
      </c>
      <c r="C15" s="19" t="s">
        <v>45</v>
      </c>
      <c r="D15" s="17"/>
      <c r="E15" s="17"/>
      <c r="F15" s="25"/>
      <c r="G15" s="25"/>
      <c r="H15" s="14"/>
      <c r="I15" s="14"/>
      <c r="J15" s="14"/>
      <c r="K15" s="14"/>
      <c r="L15" s="16"/>
      <c r="M15" s="28">
        <f>ROUND(SUM(M14/2),2)</f>
        <v>93.72</v>
      </c>
      <c r="N15" s="32"/>
    </row>
    <row r="16" spans="1:14" ht="16.05" customHeight="1" x14ac:dyDescent="0.3">
      <c r="A16" s="16">
        <v>1</v>
      </c>
      <c r="B16" s="48" t="s">
        <v>13</v>
      </c>
      <c r="C16" s="48" t="s">
        <v>14</v>
      </c>
      <c r="D16" s="22">
        <v>46235</v>
      </c>
      <c r="E16" s="42" t="s">
        <v>8</v>
      </c>
      <c r="F16" s="23">
        <v>85.81</v>
      </c>
      <c r="G16" s="24">
        <v>104</v>
      </c>
      <c r="H16" s="16">
        <v>1</v>
      </c>
      <c r="I16" s="16">
        <f>SUM(G16-100)/12*H16/100+1</f>
        <v>1.0033333333333334</v>
      </c>
      <c r="J16" s="21">
        <v>14.25</v>
      </c>
      <c r="K16" s="16">
        <v>10</v>
      </c>
      <c r="L16" s="16">
        <f t="shared" si="0"/>
        <v>1.0039041095890411</v>
      </c>
      <c r="M16" s="27">
        <f>SUM(F16*I16*L16)</f>
        <v>86.432161682648399</v>
      </c>
      <c r="N16" s="32"/>
    </row>
    <row r="17" spans="1:14" ht="16.05" customHeight="1" x14ac:dyDescent="0.3">
      <c r="A17" s="16">
        <v>2</v>
      </c>
      <c r="B17" s="49"/>
      <c r="C17" s="49"/>
      <c r="D17" s="22">
        <v>46266</v>
      </c>
      <c r="E17" s="43"/>
      <c r="F17" s="23">
        <v>85.81</v>
      </c>
      <c r="G17" s="24">
        <v>104</v>
      </c>
      <c r="H17" s="16">
        <v>2</v>
      </c>
      <c r="I17" s="16">
        <f t="shared" ref="I17" si="3">SUM(G17-100)/12*H17/100+1</f>
        <v>1.0066666666666666</v>
      </c>
      <c r="J17" s="21">
        <v>14.25</v>
      </c>
      <c r="K17" s="16">
        <v>10</v>
      </c>
      <c r="L17" s="16">
        <f t="shared" si="0"/>
        <v>1.0039041095890411</v>
      </c>
      <c r="M17" s="27">
        <f t="shared" ref="M17" si="4">SUM(F17*I17*L17)</f>
        <v>86.719311721461182</v>
      </c>
      <c r="N17" s="32"/>
    </row>
    <row r="18" spans="1:14" s="2" customFormat="1" ht="16.05" customHeight="1" x14ac:dyDescent="0.3">
      <c r="A18" s="16"/>
      <c r="B18" s="16" t="s">
        <v>9</v>
      </c>
      <c r="C18" s="19"/>
      <c r="D18" s="17"/>
      <c r="E18" s="17"/>
      <c r="F18" s="25"/>
      <c r="G18" s="25"/>
      <c r="H18" s="14"/>
      <c r="I18" s="14"/>
      <c r="J18" s="14"/>
      <c r="K18" s="14"/>
      <c r="L18" s="16"/>
      <c r="M18" s="27">
        <f>SUM(M16:M17)</f>
        <v>173.15147340410959</v>
      </c>
      <c r="N18" s="32"/>
    </row>
    <row r="19" spans="1:14" s="2" customFormat="1" ht="21" customHeight="1" x14ac:dyDescent="0.3">
      <c r="A19" s="16"/>
      <c r="B19" s="20" t="s">
        <v>38</v>
      </c>
      <c r="C19" s="19" t="s">
        <v>46</v>
      </c>
      <c r="D19" s="17"/>
      <c r="E19" s="17"/>
      <c r="F19" s="26"/>
      <c r="G19" s="26"/>
      <c r="H19" s="14"/>
      <c r="I19" s="14"/>
      <c r="J19" s="9"/>
      <c r="K19" s="9"/>
      <c r="L19" s="16"/>
      <c r="M19" s="28">
        <f>ROUND(SUM(M18/2),2)</f>
        <v>86.58</v>
      </c>
      <c r="N19" s="32"/>
    </row>
    <row r="20" spans="1:14" s="2" customFormat="1" ht="17.55" customHeight="1" x14ac:dyDescent="0.3">
      <c r="A20" s="53" t="s">
        <v>10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5"/>
      <c r="M20" s="28">
        <f>SUM(M15+M19)</f>
        <v>180.3</v>
      </c>
      <c r="N20" s="32"/>
    </row>
    <row r="21" spans="1:14" s="2" customFormat="1" ht="19.05" customHeight="1" x14ac:dyDescent="0.3">
      <c r="A21" s="56" t="s">
        <v>11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29">
        <v>54804</v>
      </c>
      <c r="N21" s="32"/>
    </row>
    <row r="22" spans="1:14" s="4" customFormat="1" ht="8.5500000000000007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1"/>
    </row>
    <row r="23" spans="1:14" s="12" customFormat="1" ht="13.5" customHeight="1" x14ac:dyDescent="0.2">
      <c r="A23" s="50" t="s">
        <v>18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</row>
    <row r="24" spans="1:14" s="12" customFormat="1" ht="13.5" customHeight="1" x14ac:dyDescent="0.2">
      <c r="A24" s="50" t="s">
        <v>19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s="12" customFormat="1" ht="33.450000000000003" customHeight="1" x14ac:dyDescent="0.2">
      <c r="A25" s="50" t="s">
        <v>20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</row>
    <row r="26" spans="1:14" s="12" customFormat="1" ht="33.450000000000003" customHeight="1" x14ac:dyDescent="0.2">
      <c r="A26" s="50" t="s">
        <v>39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4" s="12" customFormat="1" ht="16.05" customHeight="1" x14ac:dyDescent="0.2">
      <c r="A27" s="33" t="s">
        <v>29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4" s="12" customFormat="1" ht="43.95" customHeight="1" x14ac:dyDescent="0.2">
      <c r="A28" s="33" t="s">
        <v>30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4" s="12" customFormat="1" ht="17.55" customHeight="1" x14ac:dyDescent="0.2">
      <c r="A29" s="33" t="s">
        <v>31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</row>
    <row r="30" spans="1:14" s="12" customFormat="1" ht="13.05" customHeight="1" x14ac:dyDescent="0.2">
      <c r="A30" s="33" t="s">
        <v>32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1:14" s="12" customFormat="1" ht="13.5" customHeight="1" x14ac:dyDescent="0.2">
      <c r="A31" s="50" t="s">
        <v>21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s="12" customFormat="1" ht="13.5" customHeight="1" x14ac:dyDescent="0.2">
      <c r="A32" s="50" t="s">
        <v>22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</row>
    <row r="33" spans="1:13" s="12" customFormat="1" ht="26.55" customHeight="1" x14ac:dyDescent="0.2">
      <c r="A33" s="50" t="s">
        <v>23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s="2" customFormat="1" ht="13.5" customHeight="1" x14ac:dyDescent="0.3">
      <c r="A34" s="13"/>
    </row>
    <row r="35" spans="1:13" s="2" customFormat="1" ht="13.5" customHeight="1" x14ac:dyDescent="0.3"/>
    <row r="36" spans="1:13" s="3" customFormat="1" ht="13.5" customHeight="1" x14ac:dyDescent="0.3">
      <c r="A36" s="47"/>
      <c r="B36" s="47"/>
      <c r="C36" s="47"/>
      <c r="D36" s="8"/>
      <c r="E36" s="8"/>
      <c r="F36" s="8"/>
      <c r="G36" s="8"/>
      <c r="H36" s="8"/>
      <c r="I36" s="8"/>
      <c r="J36" s="8"/>
      <c r="K36" s="60"/>
      <c r="L36" s="60"/>
      <c r="M36" s="60"/>
    </row>
    <row r="37" spans="1:13" s="3" customFormat="1" ht="18" customHeight="1" x14ac:dyDescent="0.3">
      <c r="A37" s="47"/>
      <c r="B37" s="47"/>
      <c r="C37" s="47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ht="13.5" customHeight="1" x14ac:dyDescent="0.3"/>
    <row r="39" spans="1:13" ht="13.5" customHeight="1" x14ac:dyDescent="0.3"/>
    <row r="40" spans="1:13" ht="13.5" customHeight="1" x14ac:dyDescent="0.3"/>
    <row r="41" spans="1:13" ht="13.5" customHeight="1" x14ac:dyDescent="0.3"/>
    <row r="42" spans="1:13" ht="13.5" customHeight="1" x14ac:dyDescent="0.3"/>
    <row r="43" spans="1:13" ht="13.5" customHeight="1" x14ac:dyDescent="0.3"/>
  </sheetData>
  <mergeCells count="41">
    <mergeCell ref="A36:C36"/>
    <mergeCell ref="E12:E13"/>
    <mergeCell ref="E16:E17"/>
    <mergeCell ref="A20:L20"/>
    <mergeCell ref="A21:L21"/>
    <mergeCell ref="A26:M26"/>
    <mergeCell ref="A25:M25"/>
    <mergeCell ref="K36:M36"/>
    <mergeCell ref="B12:B13"/>
    <mergeCell ref="A37:C37"/>
    <mergeCell ref="B8:B10"/>
    <mergeCell ref="C8:C10"/>
    <mergeCell ref="D8:D10"/>
    <mergeCell ref="A33:M33"/>
    <mergeCell ref="A31:M31"/>
    <mergeCell ref="A32:M32"/>
    <mergeCell ref="A29:M29"/>
    <mergeCell ref="A30:M30"/>
    <mergeCell ref="A23:M23"/>
    <mergeCell ref="A24:M24"/>
    <mergeCell ref="C12:C13"/>
    <mergeCell ref="B16:B17"/>
    <mergeCell ref="C16:C17"/>
    <mergeCell ref="A8:A10"/>
    <mergeCell ref="M8:M10"/>
    <mergeCell ref="N8:N21"/>
    <mergeCell ref="A27:M27"/>
    <mergeCell ref="A28:M28"/>
    <mergeCell ref="A1:M1"/>
    <mergeCell ref="A2:M2"/>
    <mergeCell ref="B3:E3"/>
    <mergeCell ref="B4:E4"/>
    <mergeCell ref="B5:E5"/>
    <mergeCell ref="F3:M3"/>
    <mergeCell ref="F4:M4"/>
    <mergeCell ref="F5:M5"/>
    <mergeCell ref="E8:E10"/>
    <mergeCell ref="G9:I9"/>
    <mergeCell ref="J9:L9"/>
    <mergeCell ref="A7:M7"/>
    <mergeCell ref="F8:L8"/>
  </mergeCells>
  <hyperlinks>
    <hyperlink ref="A25" r:id="rId1" display="https://www.economy.gov.ru/material/directions/makroec/prognozy_socialno_ekonomicheskogo_razvitiya"/>
    <hyperlink ref="F10" r:id="rId2" display="https://rosstat.gov.ru/storage/mediabank/107_15-07-2026.html"/>
  </hyperlinks>
  <pageMargins left="0.23622047244094491" right="0.23622047244094491" top="0.55118110236220474" bottom="0.15748031496062992" header="0.31496062992125984" footer="0.31496062992125984"/>
  <pageSetup paperSize="9" scale="83" orientation="landscape" r:id="rId3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2026-07-24T08:38:20Z</dcterms:modified>
</cp:coreProperties>
</file>