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47A93C1-EF88-4984-9A80-9021C9DE4C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  <c r="M8" i="1"/>
  <c r="N8" i="1"/>
  <c r="N12" i="1"/>
  <c r="F9" i="1"/>
  <c r="F10" i="1"/>
  <c r="F11" i="1"/>
  <c r="G9" i="1"/>
  <c r="G10" i="1"/>
  <c r="G11" i="1"/>
  <c r="H9" i="1"/>
  <c r="H10" i="1"/>
  <c r="H11" i="1"/>
  <c r="L8" i="1"/>
</calcChain>
</file>

<file path=xl/sharedStrings.xml><?xml version="1.0" encoding="utf-8"?>
<sst xmlns="http://schemas.openxmlformats.org/spreadsheetml/2006/main" count="37" uniqueCount="34">
  <si>
    <t xml:space="preserve"> 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</si>
  <si>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</si>
  <si>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</si>
  <si>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</si>
  <si>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</si>
  <si>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</si>
  <si>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</si>
  <si>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Цена (руб.)</t>
  </si>
  <si>
    <t>(подпись/расшифровка подписи)</t>
  </si>
  <si>
    <t>1</t>
  </si>
  <si>
    <t>Средняя цена (руб.)</t>
  </si>
  <si>
    <t xml:space="preserve">/ </t>
  </si>
  <si>
    <t>Минимальная цена (руб.)</t>
  </si>
  <si>
    <t>Дисперсия (мера разброса данных вокруг среднего значения)</t>
  </si>
  <si>
    <t>Возведение в квадрат</t>
  </si>
  <si>
    <t>Отмена отрицательных значений</t>
  </si>
  <si>
    <t>ЦК (по минимальной цене)</t>
  </si>
  <si>
    <t>На основании проведенного анализа рынка и расчетов, ЦК составляет:</t>
  </si>
  <si>
    <t xml:space="preserve">Дата расчета обоснования цены контракта: </t>
  </si>
  <si>
    <t>(ФИО)</t>
  </si>
  <si>
    <t>(должность)</t>
  </si>
  <si>
    <t>Обоснование минимальной цены контракта (договора)</t>
  </si>
  <si>
    <t>Исполнитель №1</t>
  </si>
  <si>
    <t>Исполнитель №2</t>
  </si>
  <si>
    <t>Исполнитель №3</t>
  </si>
  <si>
    <t>усл.ед</t>
  </si>
  <si>
    <t xml:space="preserve">выполнить работы (оказать услуги) проведение промывки внутренней системы отопления, системы отопительной вентиляции, проверки на прочность и плотность оборудования двух тепловых пунктов, опрессовки двух теплотрасс, поверке манометров систем теплопотребления, чистки фильтров магнитных грузоподъёмностью 1000 кг) </t>
  </si>
  <si>
    <t>Исполнитель № 3</t>
  </si>
  <si>
    <t>вх.485 от 25.06.2026</t>
  </si>
  <si>
    <t>вх.484 от 25.06.2026</t>
  </si>
  <si>
    <t>вх.483 от 25.06.2026</t>
  </si>
  <si>
    <t>вх.482 от 25.06.2026</t>
  </si>
  <si>
    <t>Заместитель начальника отдела ОВК</t>
  </si>
  <si>
    <t>В.Г. Стецко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</si>
</sst>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#########"/>
    <numFmt numFmtId="165" formatCode="#,##0.00\ &quot;₽&quot;"/>
    <numFmt numFmtId="166" formatCode="#,##0.000000000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theme="0" tint="-0.1499984740745262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rgb="FFC0C0C0"/>
      </left>
      <right/>
      <top style="medium">
        <color rgb="FFC0C0C0"/>
      </top>
      <bottom style="thin">
        <color theme="1"/>
      </bottom>
      <diagonal/>
    </border>
    <border>
      <left/>
      <right/>
      <top style="medium">
        <color rgb="FFC0C0C0"/>
      </top>
      <bottom style="thin">
        <color theme="1"/>
      </bottom>
      <diagonal/>
    </border>
    <border>
      <left/>
      <right style="medium">
        <color rgb="FFC0C0C0"/>
      </right>
      <top style="medium">
        <color rgb="FFC0C0C0"/>
      </top>
      <bottom style="thin">
        <color theme="1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n">
        <color theme="1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 applyAlignment="0"/>
  </cellStyleXfs>
  <cellXfs count="7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2" fontId="11" fillId="0" borderId="0" xfId="0" applyNumberFormat="1" applyFont="1"/>
    <xf numFmtId="0" fontId="11" fillId="0" borderId="0" xfId="0" applyFont="1"/>
    <xf numFmtId="164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0" fontId="3" fillId="2" borderId="3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center" vertical="center" wrapText="1"/>
    </xf>
    <xf numFmtId="166" fontId="10" fillId="2" borderId="12" xfId="0" applyNumberFormat="1" applyFont="1" applyFill="1" applyBorder="1" applyAlignment="1">
      <alignment horizontal="center" vertical="center" wrapText="1"/>
    </xf>
    <xf numFmtId="164" fontId="10" fillId="2" borderId="1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4" fontId="10" fillId="2" borderId="15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2" fontId="1" fillId="2" borderId="0" xfId="0" applyNumberFormat="1" applyFont="1" applyFill="1"/>
    <xf numFmtId="0" fontId="2" fillId="2" borderId="0" xfId="0" applyFont="1" applyFill="1"/>
    <xf numFmtId="0" fontId="6" fillId="2" borderId="0" xfId="0" applyFont="1" applyFill="1" applyAlignment="1">
      <alignment vertical="center" wrapText="1"/>
    </xf>
    <xf numFmtId="0" fontId="1" fillId="2" borderId="0" xfId="0" applyFont="1" applyFill="1"/>
    <xf numFmtId="2" fontId="1" fillId="2" borderId="1" xfId="0" applyNumberFormat="1" applyFont="1" applyFill="1" applyBorder="1"/>
    <xf numFmtId="0" fontId="8" fillId="2" borderId="17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23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36739</xdr:colOff>
      <xdr:row>6</xdr:row>
      <xdr:rowOff>10885</xdr:rowOff>
    </xdr:from>
    <xdr:to>
      <xdr:col>10</xdr:col>
      <xdr:colOff>925285</xdr:colOff>
      <xdr:row>6</xdr:row>
      <xdr:rowOff>500742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9282" y="1817914"/>
          <a:ext cx="888546" cy="4898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28577</xdr:colOff>
      <xdr:row>6</xdr:row>
      <xdr:rowOff>97971</xdr:rowOff>
    </xdr:from>
    <xdr:to>
      <xdr:col>11</xdr:col>
      <xdr:colOff>990601</xdr:colOff>
      <xdr:row>6</xdr:row>
      <xdr:rowOff>435429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1206" y="1905000"/>
          <a:ext cx="962024" cy="3374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view="pageBreakPreview" zoomScale="130" zoomScaleNormal="100" zoomScaleSheetLayoutView="130" workbookViewId="0">
      <selection activeCell="H17" sqref="H17"/>
    </sheetView>
  </sheetViews>
  <sheetFormatPr defaultColWidth="9" defaultRowHeight="14.4" x14ac:dyDescent="0.3"/>
  <cols>
    <col min="1" max="1" width="5.33203125" style="1" customWidth="1"/>
    <col min="2" max="2" width="20.88671875" style="1" customWidth="1"/>
    <col min="3" max="3" width="9.6640625" style="1" customWidth="1"/>
    <col min="4" max="4" width="14.6640625" style="1" customWidth="1"/>
    <col min="5" max="5" width="9.6640625" style="1" customWidth="1"/>
    <col min="6" max="6" width="15.6640625" style="2" customWidth="1"/>
    <col min="7" max="7" width="15.88671875" style="2" customWidth="1"/>
    <col min="8" max="9" width="15.6640625" style="2" customWidth="1"/>
    <col min="10" max="13" width="16.33203125" style="2" customWidth="1"/>
    <col min="14" max="14" width="18.88671875" style="1" customWidth="1"/>
    <col min="15" max="15" width="18.44140625" style="1" customWidth="1"/>
    <col min="16" max="1009" width="9.109375" style="1" customWidth="1"/>
    <col min="1010" max="16384" width="9" style="1"/>
  </cols>
  <sheetData>
    <row r="1" spans="1:16" ht="1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6" ht="42.6" customHeight="1" x14ac:dyDescent="0.3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6" ht="15" customHeight="1" x14ac:dyDescent="0.3">
      <c r="A3" s="31"/>
      <c r="B3" s="31"/>
      <c r="C3" s="31"/>
      <c r="D3" s="31"/>
      <c r="E3" s="31"/>
      <c r="F3" s="28"/>
      <c r="G3" s="28"/>
      <c r="H3" s="28"/>
      <c r="I3" s="28"/>
      <c r="J3" s="28"/>
      <c r="K3" s="28"/>
      <c r="L3" s="28"/>
      <c r="M3" s="28"/>
      <c r="N3" s="29"/>
    </row>
    <row r="4" spans="1:16" x14ac:dyDescent="0.3">
      <c r="A4" s="31"/>
      <c r="B4" s="31"/>
      <c r="C4" s="31"/>
      <c r="D4" s="31"/>
      <c r="E4" s="31"/>
      <c r="F4" s="28"/>
      <c r="G4" s="28"/>
      <c r="H4" s="28"/>
      <c r="I4" s="28"/>
      <c r="J4" s="28"/>
      <c r="K4" s="32"/>
      <c r="L4" s="28"/>
      <c r="M4" s="28"/>
      <c r="N4" s="29"/>
    </row>
    <row r="5" spans="1:16" ht="38.4" customHeight="1" x14ac:dyDescent="0.3">
      <c r="A5" s="77" t="s">
        <v>1</v>
      </c>
      <c r="B5" s="77" t="s">
        <v>2</v>
      </c>
      <c r="C5" s="77"/>
      <c r="D5" s="77" t="s">
        <v>3</v>
      </c>
      <c r="E5" s="66" t="s">
        <v>4</v>
      </c>
      <c r="F5" s="9" t="s">
        <v>22</v>
      </c>
      <c r="G5" s="9" t="s">
        <v>23</v>
      </c>
      <c r="H5" s="9" t="s">
        <v>24</v>
      </c>
      <c r="I5" s="13" t="s">
        <v>27</v>
      </c>
      <c r="J5" s="67" t="s">
        <v>10</v>
      </c>
      <c r="K5" s="59" t="s">
        <v>5</v>
      </c>
      <c r="L5" s="61" t="s">
        <v>6</v>
      </c>
      <c r="M5" s="65" t="s">
        <v>12</v>
      </c>
      <c r="N5" s="74" t="s">
        <v>16</v>
      </c>
    </row>
    <row r="6" spans="1:16" ht="38.4" customHeight="1" x14ac:dyDescent="0.3">
      <c r="A6" s="77"/>
      <c r="B6" s="77"/>
      <c r="C6" s="77"/>
      <c r="D6" s="77"/>
      <c r="E6" s="66"/>
      <c r="F6" s="9" t="s">
        <v>28</v>
      </c>
      <c r="G6" s="9" t="s">
        <v>29</v>
      </c>
      <c r="H6" s="9" t="s">
        <v>30</v>
      </c>
      <c r="I6" s="9" t="s">
        <v>31</v>
      </c>
      <c r="J6" s="68"/>
      <c r="K6" s="60"/>
      <c r="L6" s="62"/>
      <c r="M6" s="65"/>
      <c r="N6" s="75"/>
    </row>
    <row r="7" spans="1:16" ht="45" customHeight="1" x14ac:dyDescent="0.3">
      <c r="A7" s="77"/>
      <c r="B7" s="77"/>
      <c r="C7" s="77"/>
      <c r="D7" s="77"/>
      <c r="E7" s="66"/>
      <c r="F7" s="9" t="s">
        <v>7</v>
      </c>
      <c r="G7" s="9" t="s">
        <v>7</v>
      </c>
      <c r="H7" s="9" t="s">
        <v>7</v>
      </c>
      <c r="I7" s="9" t="s">
        <v>7</v>
      </c>
      <c r="J7" s="69"/>
      <c r="K7" s="10"/>
      <c r="L7" s="10"/>
      <c r="M7" s="66"/>
      <c r="N7" s="76"/>
    </row>
    <row r="8" spans="1:16" ht="163.80000000000001" customHeight="1" x14ac:dyDescent="0.3">
      <c r="A8" s="11" t="s">
        <v>9</v>
      </c>
      <c r="B8" s="43" t="s">
        <v>26</v>
      </c>
      <c r="C8" s="43"/>
      <c r="D8" s="11" t="s">
        <v>25</v>
      </c>
      <c r="E8" s="12">
        <v>1</v>
      </c>
      <c r="F8" s="13">
        <v>195000</v>
      </c>
      <c r="G8" s="13">
        <v>228854</v>
      </c>
      <c r="H8" s="13">
        <v>268037</v>
      </c>
      <c r="I8" s="13">
        <v>253552</v>
      </c>
      <c r="J8" s="11">
        <f>(F8+G8+H8+I8)/4</f>
        <v>236360.75</v>
      </c>
      <c r="K8" s="14">
        <f>SQRT((F11+G11+H11+I11)/(4-1))</f>
        <v>30388.856237045733</v>
      </c>
      <c r="L8" s="15">
        <f>K8/J8*100%</f>
        <v>0.12856980796111764</v>
      </c>
      <c r="M8" s="16">
        <f>MIN(F8:H8)</f>
        <v>195000</v>
      </c>
      <c r="N8" s="13">
        <f>M8*E8</f>
        <v>195000</v>
      </c>
      <c r="O8" s="2"/>
      <c r="P8" s="2"/>
    </row>
    <row r="9" spans="1:16" s="8" customFormat="1" ht="2.4" customHeight="1" x14ac:dyDescent="0.3">
      <c r="A9" s="46" t="s">
        <v>13</v>
      </c>
      <c r="B9" s="47"/>
      <c r="C9" s="47"/>
      <c r="D9" s="47"/>
      <c r="E9" s="47"/>
      <c r="F9" s="17">
        <f>F8-J8</f>
        <v>-41360.75</v>
      </c>
      <c r="G9" s="17">
        <f>G8-J8</f>
        <v>-7506.75</v>
      </c>
      <c r="H9" s="17">
        <f>H8-J8</f>
        <v>31676.25</v>
      </c>
      <c r="I9" s="17"/>
      <c r="J9" s="17"/>
      <c r="K9" s="18"/>
      <c r="L9" s="17"/>
      <c r="M9" s="17"/>
      <c r="N9" s="19"/>
      <c r="O9" s="7"/>
      <c r="P9" s="7"/>
    </row>
    <row r="10" spans="1:16" s="8" customFormat="1" ht="3.6" customHeight="1" x14ac:dyDescent="0.3">
      <c r="A10" s="70" t="s">
        <v>15</v>
      </c>
      <c r="B10" s="71"/>
      <c r="C10" s="71"/>
      <c r="D10" s="71"/>
      <c r="E10" s="71"/>
      <c r="F10" s="20">
        <f>ABS(F9)</f>
        <v>41360.75</v>
      </c>
      <c r="G10" s="20">
        <f>ABS(G9)</f>
        <v>7506.75</v>
      </c>
      <c r="H10" s="20">
        <f>ABS(H9)</f>
        <v>31676.25</v>
      </c>
      <c r="I10" s="20"/>
      <c r="J10" s="20"/>
      <c r="K10" s="21"/>
      <c r="L10" s="20"/>
      <c r="M10" s="20"/>
      <c r="N10" s="22"/>
      <c r="O10" s="7"/>
      <c r="P10" s="7"/>
    </row>
    <row r="11" spans="1:16" s="8" customFormat="1" ht="3.6" customHeight="1" x14ac:dyDescent="0.3">
      <c r="A11" s="72" t="s">
        <v>14</v>
      </c>
      <c r="B11" s="73"/>
      <c r="C11" s="73"/>
      <c r="D11" s="73"/>
      <c r="E11" s="73"/>
      <c r="F11" s="23">
        <f>F10^2</f>
        <v>1710711640.5625</v>
      </c>
      <c r="G11" s="23">
        <f>G10^2</f>
        <v>56351295.5625</v>
      </c>
      <c r="H11" s="23">
        <f>H10^2</f>
        <v>1003384814.0625</v>
      </c>
      <c r="I11" s="23"/>
      <c r="J11" s="23"/>
      <c r="K11" s="24"/>
      <c r="L11" s="23"/>
      <c r="M11" s="23"/>
      <c r="N11" s="25"/>
      <c r="O11" s="7"/>
      <c r="P11" s="7"/>
    </row>
    <row r="12" spans="1:16" ht="35.4" customHeight="1" x14ac:dyDescent="0.3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26">
        <f>N8</f>
        <v>195000</v>
      </c>
    </row>
    <row r="13" spans="1:16" ht="15" customHeight="1" x14ac:dyDescent="0.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6" ht="19.2" customHeight="1" x14ac:dyDescent="0.3">
      <c r="A14" s="57" t="s">
        <v>18</v>
      </c>
      <c r="B14" s="58"/>
      <c r="C14" s="58"/>
      <c r="D14" s="63">
        <v>46220</v>
      </c>
      <c r="E14" s="64"/>
      <c r="F14" s="27"/>
      <c r="G14" s="27"/>
      <c r="H14" s="27"/>
      <c r="I14" s="27"/>
      <c r="J14" s="27"/>
      <c r="K14" s="27"/>
      <c r="L14" s="27"/>
      <c r="M14" s="27"/>
      <c r="N14" s="27"/>
    </row>
    <row r="15" spans="1:16" ht="15" customHeight="1" thickBot="1" x14ac:dyDescent="0.3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6" ht="20.399999999999999" customHeight="1" x14ac:dyDescent="0.3">
      <c r="A16" s="53" t="s">
        <v>33</v>
      </c>
      <c r="B16" s="54"/>
      <c r="C16" s="54"/>
      <c r="D16" s="54"/>
      <c r="E16" s="55"/>
      <c r="F16" s="28"/>
      <c r="G16" s="28"/>
      <c r="H16" s="28"/>
      <c r="I16" s="28"/>
      <c r="J16" s="28"/>
      <c r="K16" s="28"/>
      <c r="L16" s="28"/>
      <c r="M16" s="28"/>
      <c r="N16" s="29"/>
    </row>
    <row r="17" spans="1:14" ht="20.399999999999999" customHeight="1" x14ac:dyDescent="0.3">
      <c r="A17" s="39" t="s">
        <v>19</v>
      </c>
      <c r="B17" s="40"/>
      <c r="C17" s="40"/>
      <c r="D17" s="40"/>
      <c r="E17" s="41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20.399999999999999" customHeight="1" x14ac:dyDescent="0.3">
      <c r="A18" s="36" t="s">
        <v>32</v>
      </c>
      <c r="B18" s="37"/>
      <c r="C18" s="37"/>
      <c r="D18" s="37"/>
      <c r="E18" s="38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20.399999999999999" customHeight="1" x14ac:dyDescent="0.3">
      <c r="A19" s="33" t="s">
        <v>20</v>
      </c>
      <c r="B19" s="34"/>
      <c r="C19" s="34"/>
      <c r="D19" s="34"/>
      <c r="E19" s="35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20.399999999999999" customHeight="1" x14ac:dyDescent="0.3">
      <c r="A20" s="36" t="s">
        <v>11</v>
      </c>
      <c r="B20" s="37"/>
      <c r="C20" s="37"/>
      <c r="D20" s="37"/>
      <c r="E20" s="38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20.399999999999999" customHeight="1" thickBot="1" x14ac:dyDescent="0.35">
      <c r="A21" s="50" t="s">
        <v>8</v>
      </c>
      <c r="B21" s="51"/>
      <c r="C21" s="51"/>
      <c r="D21" s="51"/>
      <c r="E21" s="52"/>
      <c r="F21" s="30"/>
      <c r="G21" s="30"/>
      <c r="H21" s="30"/>
      <c r="I21" s="30"/>
      <c r="J21" s="30"/>
      <c r="K21" s="29"/>
      <c r="L21" s="29"/>
      <c r="M21" s="29"/>
      <c r="N21" s="29"/>
    </row>
    <row r="22" spans="1:14" ht="15.6" x14ac:dyDescent="0.3">
      <c r="A22" s="5"/>
      <c r="B22" s="5"/>
      <c r="C22" s="5"/>
      <c r="D22" s="5"/>
      <c r="E22" s="3"/>
      <c r="F22" s="4"/>
      <c r="G22" s="4"/>
      <c r="H22" s="4"/>
      <c r="I22" s="4"/>
      <c r="J22" s="4"/>
      <c r="K22" s="1"/>
      <c r="L22" s="1"/>
      <c r="M22" s="1"/>
    </row>
    <row r="23" spans="1:14" ht="15.6" x14ac:dyDescent="0.3">
      <c r="A23" s="6" t="s">
        <v>0</v>
      </c>
    </row>
  </sheetData>
  <mergeCells count="26">
    <mergeCell ref="A21:E21"/>
    <mergeCell ref="A16:E16"/>
    <mergeCell ref="A2:N2"/>
    <mergeCell ref="A14:C14"/>
    <mergeCell ref="K5:K6"/>
    <mergeCell ref="L5:L6"/>
    <mergeCell ref="D14:E14"/>
    <mergeCell ref="M5:M7"/>
    <mergeCell ref="J5:J7"/>
    <mergeCell ref="A10:E10"/>
    <mergeCell ref="A11:E11"/>
    <mergeCell ref="N5:N7"/>
    <mergeCell ref="A5:A7"/>
    <mergeCell ref="B5:C7"/>
    <mergeCell ref="D5:D7"/>
    <mergeCell ref="E5:E7"/>
    <mergeCell ref="A19:E19"/>
    <mergeCell ref="A18:E18"/>
    <mergeCell ref="A17:E17"/>
    <mergeCell ref="A20:E20"/>
    <mergeCell ref="A1:N1"/>
    <mergeCell ref="B8:C8"/>
    <mergeCell ref="A13:N13"/>
    <mergeCell ref="A15:N15"/>
    <mergeCell ref="A9:E9"/>
    <mergeCell ref="A12:M12"/>
  </mergeCells>
  <pageMargins left="0.39370078740157483" right="0.39370078740157483" top="0.39370078740157483" bottom="0.39370078740157483" header="0" footer="0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2026-07-20T07:56:30Z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