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ishurova\Downloads\"/>
    </mc:Choice>
  </mc:AlternateContent>
  <bookViews>
    <workbookView xWindow="0" yWindow="0" windowWidth="28800" windowHeight="12135"/>
  </bookViews>
  <sheets>
    <sheet name="Коэф. вар.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M5" i="2"/>
  <c r="N5" i="2" s="1"/>
  <c r="M6" i="2"/>
  <c r="M7" i="2"/>
  <c r="M8" i="2"/>
  <c r="M9" i="2"/>
  <c r="M10" i="2"/>
  <c r="M11" i="2"/>
  <c r="N11" i="2" s="1"/>
  <c r="M12" i="2"/>
  <c r="M13" i="2"/>
  <c r="K5" i="2"/>
  <c r="K6" i="2"/>
  <c r="K7" i="2"/>
  <c r="K8" i="2"/>
  <c r="K9" i="2"/>
  <c r="K10" i="2"/>
  <c r="K11" i="2"/>
  <c r="K12" i="2"/>
  <c r="K13" i="2"/>
  <c r="N10" i="2" l="1"/>
  <c r="N9" i="2"/>
  <c r="N8" i="2"/>
  <c r="N13" i="2"/>
  <c r="N7" i="2"/>
  <c r="N12" i="2"/>
  <c r="N6" i="2"/>
  <c r="O4" i="2"/>
  <c r="M4" i="2"/>
  <c r="K4" i="2"/>
  <c r="N4" i="2" l="1"/>
  <c r="O14" i="2"/>
</calcChain>
</file>

<file path=xl/sharedStrings.xml><?xml version="1.0" encoding="utf-8"?>
<sst xmlns="http://schemas.openxmlformats.org/spreadsheetml/2006/main" count="62" uniqueCount="40">
  <si>
    <t xml:space="preserve">Среднее квадратичное отклонение </t>
  </si>
  <si>
    <t>Коэффициент вариации</t>
  </si>
  <si>
    <t>(&lt;ц&gt;)</t>
  </si>
  <si>
    <t>(σ)</t>
  </si>
  <si>
    <t>(V)</t>
  </si>
  <si>
    <t>Количество/объем</t>
  </si>
  <si>
    <t>Ед.изм.</t>
  </si>
  <si>
    <t>Ответственный за обоснование цены контракта</t>
  </si>
  <si>
    <t>__________________</t>
  </si>
  <si>
    <r>
      <t>Расчет начальной (максимальной) цены Контракта
 методом сопоставимых рыночных цен (анализа рынка)</t>
    </r>
    <r>
      <rPr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</si>
  <si>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НМЦК (руб.) итого  с учетом всех расходов, налогов и сборов </t>
  </si>
  <si>
    <t>Наименование товаров</t>
  </si>
  <si>
    <t>ОКПД2</t>
  </si>
  <si>
    <t>КТРУ</t>
  </si>
  <si>
    <t>№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</si>
  <si>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</si>
  <si>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</si>
  <si>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>отсутствует</t>
  </si>
  <si>
    <t>шт</t>
  </si>
  <si>
    <t>31.01.12.110</t>
  </si>
  <si>
    <t>31.01.10.000-00000004</t>
  </si>
  <si>
    <t>Стол письменный</t>
  </si>
  <si>
    <t>Тумба офисная деревянная</t>
  </si>
  <si>
    <t>31.01.12.150</t>
  </si>
  <si>
    <t>31.01.12.150-00000003</t>
  </si>
  <si>
    <t>31.01.12.139</t>
  </si>
  <si>
    <t>Шкаф деревянный для документов</t>
  </si>
  <si>
    <t>31.01.12.139-00000001</t>
  </si>
  <si>
    <t>31.01.12.139-00000003</t>
  </si>
  <si>
    <t>Шкаф для одежды деревянный</t>
  </si>
  <si>
    <t>31.01.12.131</t>
  </si>
  <si>
    <t>31.01.12.131-00000001</t>
  </si>
  <si>
    <t>Надстройка на шкаф</t>
  </si>
  <si>
    <t>31.01.12.190</t>
  </si>
  <si>
    <t>Надстройка на стол</t>
  </si>
  <si>
    <t xml:space="preserve">Шкаф для посуды деревянный </t>
  </si>
  <si>
    <t xml:space="preserve">Начальная (максимальная) Цена контракта (руб.) итого  с учетом всех расходов, налогов и сборов     </t>
  </si>
  <si>
    <t>КП 1</t>
  </si>
  <si>
    <t>КП 2</t>
  </si>
  <si>
    <t>КП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</si>
</sst>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zoomScale="90" zoomScaleNormal="90" workbookViewId="0">
      <selection activeCell="J4" sqref="J4"/>
    </sheetView>
  </sheetViews>
  <sheetFormatPr defaultColWidth="9.28515625" defaultRowHeight="15" x14ac:dyDescent="0.25"/>
  <cols>
    <col min="1" max="1" width="3.85546875" style="1" customWidth="1"/>
    <col min="2" max="2" width="5.28515625" style="2" customWidth="1"/>
    <col min="3" max="3" width="15.7109375" style="2" customWidth="1"/>
    <col min="4" max="4" width="19.42578125" style="2" customWidth="1"/>
    <col min="5" max="5" width="33.5703125" style="2" customWidth="1"/>
    <col min="6" max="7" width="9.28515625" style="2" customWidth="1"/>
    <col min="8" max="8" width="14" style="3" customWidth="1"/>
    <col min="9" max="9" width="13.7109375" style="3" customWidth="1"/>
    <col min="10" max="10" width="12.7109375" style="3" customWidth="1"/>
    <col min="11" max="12" width="13" style="1" customWidth="1"/>
    <col min="13" max="13" width="10.7109375" style="1" customWidth="1"/>
    <col min="14" max="14" width="14.42578125" style="1" customWidth="1"/>
    <col min="15" max="15" width="15.42578125" style="1" customWidth="1"/>
    <col min="16" max="16" width="0.28515625" style="1" customWidth="1"/>
    <col min="17" max="16384" width="9.28515625" style="1"/>
  </cols>
  <sheetData>
    <row r="1" spans="2:15" ht="53.25" customHeight="1" x14ac:dyDescent="0.25">
      <c r="B1" s="20" t="s">
        <v>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5" ht="95.25" customHeight="1" x14ac:dyDescent="0.25">
      <c r="B2" s="24" t="s">
        <v>14</v>
      </c>
      <c r="C2" s="25" t="s">
        <v>12</v>
      </c>
      <c r="D2" s="25" t="s">
        <v>13</v>
      </c>
      <c r="E2" s="24" t="s">
        <v>11</v>
      </c>
      <c r="F2" s="24" t="s">
        <v>5</v>
      </c>
      <c r="G2" s="24" t="s">
        <v>6</v>
      </c>
      <c r="H2" s="26" t="s">
        <v>37</v>
      </c>
      <c r="I2" s="22" t="s">
        <v>38</v>
      </c>
      <c r="J2" s="23" t="s">
        <v>39</v>
      </c>
      <c r="K2" s="5" t="s">
        <v>15</v>
      </c>
      <c r="L2" s="5" t="s">
        <v>16</v>
      </c>
      <c r="M2" s="5" t="s">
        <v>0</v>
      </c>
      <c r="N2" s="5" t="s">
        <v>1</v>
      </c>
      <c r="O2" s="6" t="s">
        <v>10</v>
      </c>
    </row>
    <row r="3" spans="2:15" ht="15.75" customHeight="1" x14ac:dyDescent="0.25">
      <c r="B3" s="24"/>
      <c r="C3" s="29"/>
      <c r="D3" s="29"/>
      <c r="E3" s="25"/>
      <c r="F3" s="25"/>
      <c r="G3" s="25"/>
      <c r="H3" s="27"/>
      <c r="I3" s="23"/>
      <c r="J3" s="28"/>
      <c r="K3" s="5" t="s">
        <v>2</v>
      </c>
      <c r="L3" s="5" t="s">
        <v>2</v>
      </c>
      <c r="M3" s="5" t="s">
        <v>3</v>
      </c>
      <c r="N3" s="5" t="s">
        <v>4</v>
      </c>
      <c r="O3" s="7"/>
    </row>
    <row r="4" spans="2:15" ht="28.5" customHeight="1" x14ac:dyDescent="0.25">
      <c r="B4" s="9">
        <v>1</v>
      </c>
      <c r="C4" s="15" t="s">
        <v>19</v>
      </c>
      <c r="D4" s="15" t="s">
        <v>20</v>
      </c>
      <c r="E4" s="13" t="s">
        <v>21</v>
      </c>
      <c r="F4" s="12">
        <v>2</v>
      </c>
      <c r="G4" s="17" t="s">
        <v>18</v>
      </c>
      <c r="H4" s="14">
        <v>43443.64</v>
      </c>
      <c r="I4" s="14">
        <v>50000</v>
      </c>
      <c r="J4" s="33">
        <v>52000</v>
      </c>
      <c r="K4" s="14">
        <f>(H4+I4+J4)/3</f>
        <v>48481.21333333334</v>
      </c>
      <c r="L4" s="18">
        <v>43443.64</v>
      </c>
      <c r="M4" s="10">
        <f t="shared" ref="M4:M13" si="0">STDEV(H4:J4)</f>
        <v>4475.8081746801145</v>
      </c>
      <c r="N4" s="10">
        <f t="shared" ref="N4:N13" si="1">SUM(M4/K4*100)</f>
        <v>9.2320465329665442</v>
      </c>
      <c r="O4" s="11">
        <f>L4*F4</f>
        <v>86887.28</v>
      </c>
    </row>
    <row r="5" spans="2:15" ht="28.5" customHeight="1" x14ac:dyDescent="0.25">
      <c r="B5" s="9">
        <v>2</v>
      </c>
      <c r="C5" s="15" t="s">
        <v>23</v>
      </c>
      <c r="D5" s="15" t="s">
        <v>24</v>
      </c>
      <c r="E5" s="13" t="s">
        <v>22</v>
      </c>
      <c r="F5" s="12">
        <v>4</v>
      </c>
      <c r="G5" s="17" t="s">
        <v>18</v>
      </c>
      <c r="H5" s="34">
        <v>19610.91</v>
      </c>
      <c r="I5" s="34">
        <v>25000</v>
      </c>
      <c r="J5" s="33">
        <v>26000</v>
      </c>
      <c r="K5" s="14">
        <f t="shared" ref="K5:K13" si="2">(H5+I5+J5)/3</f>
        <v>23536.97</v>
      </c>
      <c r="L5" s="19">
        <v>19610.91</v>
      </c>
      <c r="M5" s="10">
        <f t="shared" si="0"/>
        <v>3436.6350319316548</v>
      </c>
      <c r="N5" s="10">
        <f t="shared" si="1"/>
        <v>14.601008676697361</v>
      </c>
      <c r="O5" s="11">
        <f t="shared" ref="O5:O13" si="3">L5*F5</f>
        <v>78443.64</v>
      </c>
    </row>
    <row r="6" spans="2:15" ht="28.5" customHeight="1" x14ac:dyDescent="0.25">
      <c r="B6" s="9">
        <v>3</v>
      </c>
      <c r="C6" s="15" t="s">
        <v>25</v>
      </c>
      <c r="D6" s="15" t="s">
        <v>27</v>
      </c>
      <c r="E6" s="13" t="s">
        <v>26</v>
      </c>
      <c r="F6" s="12">
        <v>1</v>
      </c>
      <c r="G6" s="17" t="s">
        <v>18</v>
      </c>
      <c r="H6" s="34">
        <v>36000</v>
      </c>
      <c r="I6" s="34">
        <v>38000</v>
      </c>
      <c r="J6" s="33">
        <v>39000</v>
      </c>
      <c r="K6" s="14">
        <f t="shared" si="2"/>
        <v>37666.666666666664</v>
      </c>
      <c r="L6" s="19">
        <v>36000</v>
      </c>
      <c r="M6" s="10">
        <f t="shared" si="0"/>
        <v>1527.5252316519468</v>
      </c>
      <c r="N6" s="10">
        <f t="shared" si="1"/>
        <v>4.0553767211998588</v>
      </c>
      <c r="O6" s="11">
        <f t="shared" si="3"/>
        <v>36000</v>
      </c>
    </row>
    <row r="7" spans="2:15" ht="28.5" customHeight="1" x14ac:dyDescent="0.25">
      <c r="B7" s="9">
        <v>4</v>
      </c>
      <c r="C7" s="15" t="s">
        <v>25</v>
      </c>
      <c r="D7" s="15" t="s">
        <v>28</v>
      </c>
      <c r="E7" s="13" t="s">
        <v>35</v>
      </c>
      <c r="F7" s="12">
        <v>1</v>
      </c>
      <c r="G7" s="17" t="s">
        <v>18</v>
      </c>
      <c r="H7" s="34">
        <v>30054.55</v>
      </c>
      <c r="I7" s="34">
        <v>33000</v>
      </c>
      <c r="J7" s="33">
        <v>35000</v>
      </c>
      <c r="K7" s="14">
        <f t="shared" si="2"/>
        <v>32684.850000000002</v>
      </c>
      <c r="L7" s="19">
        <v>30054.55</v>
      </c>
      <c r="M7" s="10">
        <f t="shared" si="0"/>
        <v>2487.741660120681</v>
      </c>
      <c r="N7" s="10">
        <f t="shared" si="1"/>
        <v>7.6112989966932112</v>
      </c>
      <c r="O7" s="11">
        <f t="shared" si="3"/>
        <v>30054.55</v>
      </c>
    </row>
    <row r="8" spans="2:15" ht="28.5" customHeight="1" x14ac:dyDescent="0.25">
      <c r="B8" s="9">
        <v>5</v>
      </c>
      <c r="C8" s="15" t="s">
        <v>25</v>
      </c>
      <c r="D8" s="15" t="s">
        <v>27</v>
      </c>
      <c r="E8" s="13" t="s">
        <v>26</v>
      </c>
      <c r="F8" s="12">
        <v>1</v>
      </c>
      <c r="G8" s="17" t="s">
        <v>18</v>
      </c>
      <c r="H8" s="34">
        <v>95176.36</v>
      </c>
      <c r="I8" s="34">
        <v>110000</v>
      </c>
      <c r="J8" s="33">
        <v>12000</v>
      </c>
      <c r="K8" s="14">
        <f t="shared" si="2"/>
        <v>72392.12</v>
      </c>
      <c r="L8" s="19">
        <v>95176.36</v>
      </c>
      <c r="M8" s="10">
        <f t="shared" si="0"/>
        <v>52823.680241755232</v>
      </c>
      <c r="N8" s="10">
        <f t="shared" si="1"/>
        <v>72.968826222736993</v>
      </c>
      <c r="O8" s="11">
        <f t="shared" si="3"/>
        <v>95176.36</v>
      </c>
    </row>
    <row r="9" spans="2:15" ht="28.5" customHeight="1" x14ac:dyDescent="0.25">
      <c r="B9" s="9">
        <v>6</v>
      </c>
      <c r="C9" s="15" t="s">
        <v>25</v>
      </c>
      <c r="D9" s="15" t="s">
        <v>27</v>
      </c>
      <c r="E9" s="13" t="s">
        <v>26</v>
      </c>
      <c r="F9" s="12">
        <v>1</v>
      </c>
      <c r="G9" s="17" t="s">
        <v>18</v>
      </c>
      <c r="H9" s="34">
        <v>114394.55</v>
      </c>
      <c r="I9" s="34">
        <v>130000</v>
      </c>
      <c r="J9" s="33">
        <v>135000</v>
      </c>
      <c r="K9" s="14">
        <f t="shared" si="2"/>
        <v>126464.84999999999</v>
      </c>
      <c r="L9" s="19">
        <v>114394.55</v>
      </c>
      <c r="M9" s="10">
        <f t="shared" si="0"/>
        <v>10747.981511311786</v>
      </c>
      <c r="N9" s="10">
        <f t="shared" si="1"/>
        <v>8.4987895935604136</v>
      </c>
      <c r="O9" s="11">
        <f t="shared" si="3"/>
        <v>114394.55</v>
      </c>
    </row>
    <row r="10" spans="2:15" ht="28.5" customHeight="1" x14ac:dyDescent="0.25">
      <c r="B10" s="9">
        <v>7</v>
      </c>
      <c r="C10" s="15" t="s">
        <v>30</v>
      </c>
      <c r="D10" s="15" t="s">
        <v>31</v>
      </c>
      <c r="E10" s="13" t="s">
        <v>29</v>
      </c>
      <c r="F10" s="12">
        <v>1</v>
      </c>
      <c r="G10" s="17" t="s">
        <v>18</v>
      </c>
      <c r="H10" s="34">
        <v>53247.27</v>
      </c>
      <c r="I10" s="34">
        <v>60000</v>
      </c>
      <c r="J10" s="33">
        <v>63000</v>
      </c>
      <c r="K10" s="14">
        <f t="shared" si="2"/>
        <v>58749.09</v>
      </c>
      <c r="L10" s="19">
        <v>53247.27</v>
      </c>
      <c r="M10" s="10">
        <f t="shared" si="0"/>
        <v>4995.2494916970882</v>
      </c>
      <c r="N10" s="10">
        <f t="shared" si="1"/>
        <v>8.5026840274412567</v>
      </c>
      <c r="O10" s="11">
        <f t="shared" si="3"/>
        <v>53247.27</v>
      </c>
    </row>
    <row r="11" spans="2:15" ht="28.5" customHeight="1" x14ac:dyDescent="0.25">
      <c r="B11" s="9">
        <v>8</v>
      </c>
      <c r="C11" s="15" t="s">
        <v>33</v>
      </c>
      <c r="D11" s="15" t="s">
        <v>17</v>
      </c>
      <c r="E11" s="13" t="s">
        <v>32</v>
      </c>
      <c r="F11" s="12">
        <v>1</v>
      </c>
      <c r="G11" s="17" t="s">
        <v>18</v>
      </c>
      <c r="H11" s="34">
        <v>10472.73</v>
      </c>
      <c r="I11" s="34">
        <v>12000</v>
      </c>
      <c r="J11" s="33">
        <v>14000</v>
      </c>
      <c r="K11" s="14">
        <f t="shared" si="2"/>
        <v>12157.576666666666</v>
      </c>
      <c r="L11" s="19">
        <v>10472.73</v>
      </c>
      <c r="M11" s="10">
        <f t="shared" si="0"/>
        <v>1768.9067860216282</v>
      </c>
      <c r="N11" s="10">
        <f t="shared" si="1"/>
        <v>14.54983040223445</v>
      </c>
      <c r="O11" s="11">
        <f t="shared" si="3"/>
        <v>10472.73</v>
      </c>
    </row>
    <row r="12" spans="2:15" ht="28.5" customHeight="1" x14ac:dyDescent="0.25">
      <c r="B12" s="9">
        <v>9</v>
      </c>
      <c r="C12" s="15" t="s">
        <v>33</v>
      </c>
      <c r="D12" s="15" t="s">
        <v>17</v>
      </c>
      <c r="E12" s="13" t="s">
        <v>34</v>
      </c>
      <c r="F12" s="12">
        <v>1</v>
      </c>
      <c r="G12" s="17" t="s">
        <v>18</v>
      </c>
      <c r="H12" s="34">
        <v>15560</v>
      </c>
      <c r="I12" s="34">
        <v>17000</v>
      </c>
      <c r="J12" s="33">
        <v>18000</v>
      </c>
      <c r="K12" s="14">
        <f t="shared" si="2"/>
        <v>16853.333333333332</v>
      </c>
      <c r="L12" s="19">
        <v>15560</v>
      </c>
      <c r="M12" s="10">
        <f t="shared" si="0"/>
        <v>1226.594200758072</v>
      </c>
      <c r="N12" s="10">
        <f t="shared" si="1"/>
        <v>7.2780510329790671</v>
      </c>
      <c r="O12" s="11">
        <f t="shared" si="3"/>
        <v>15560</v>
      </c>
    </row>
    <row r="13" spans="2:15" ht="28.5" customHeight="1" x14ac:dyDescent="0.25">
      <c r="B13" s="9">
        <v>10</v>
      </c>
      <c r="C13" s="15" t="s">
        <v>23</v>
      </c>
      <c r="D13" s="15" t="s">
        <v>24</v>
      </c>
      <c r="E13" s="13" t="s">
        <v>22</v>
      </c>
      <c r="F13" s="12">
        <v>1</v>
      </c>
      <c r="G13" s="17" t="s">
        <v>18</v>
      </c>
      <c r="H13" s="34">
        <v>24816.36</v>
      </c>
      <c r="I13" s="34">
        <v>28000</v>
      </c>
      <c r="J13" s="33">
        <v>30000</v>
      </c>
      <c r="K13" s="14">
        <f t="shared" si="2"/>
        <v>27605.453333333335</v>
      </c>
      <c r="L13" s="19">
        <v>24816.36</v>
      </c>
      <c r="M13" s="10">
        <f t="shared" si="0"/>
        <v>2614.2458217492344</v>
      </c>
      <c r="N13" s="10">
        <f t="shared" si="1"/>
        <v>9.4700340189398595</v>
      </c>
      <c r="O13" s="11">
        <f t="shared" si="3"/>
        <v>24816.36</v>
      </c>
    </row>
    <row r="14" spans="2:15" ht="22.5" customHeight="1" x14ac:dyDescent="0.25">
      <c r="B14" s="30" t="s">
        <v>36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8">
        <f>SUM(O4:O13)</f>
        <v>545052.74</v>
      </c>
    </row>
    <row r="15" spans="2:15" ht="23.25" customHeight="1" x14ac:dyDescent="0.25"/>
    <row r="16" spans="2:15" ht="15" customHeight="1" x14ac:dyDescent="0.25">
      <c r="C16" s="21" t="s">
        <v>7</v>
      </c>
      <c r="D16" s="21"/>
      <c r="E16" s="21"/>
      <c r="G16" s="21" t="s">
        <v>8</v>
      </c>
      <c r="H16" s="21"/>
      <c r="I16" s="21"/>
      <c r="J16" s="21"/>
    </row>
    <row r="17" spans="8:10" ht="83.25" customHeight="1" x14ac:dyDescent="0.25"/>
    <row r="18" spans="8:10" x14ac:dyDescent="0.25">
      <c r="J18" s="16"/>
    </row>
    <row r="19" spans="8:10" x14ac:dyDescent="0.25">
      <c r="J19" s="16"/>
    </row>
    <row r="20" spans="8:10" x14ac:dyDescent="0.25">
      <c r="J20" s="16"/>
    </row>
    <row r="21" spans="8:10" x14ac:dyDescent="0.25">
      <c r="J21" s="16"/>
    </row>
    <row r="22" spans="8:10" x14ac:dyDescent="0.25">
      <c r="J22" s="16"/>
    </row>
    <row r="23" spans="8:10" x14ac:dyDescent="0.25">
      <c r="J23" s="16"/>
    </row>
    <row r="24" spans="8:10" x14ac:dyDescent="0.25">
      <c r="J24" s="16"/>
    </row>
    <row r="25" spans="8:10" x14ac:dyDescent="0.25">
      <c r="J25" s="16"/>
    </row>
    <row r="26" spans="8:10" x14ac:dyDescent="0.25">
      <c r="J26" s="16"/>
    </row>
    <row r="28" spans="8:10" x14ac:dyDescent="0.25">
      <c r="H28" s="4"/>
    </row>
  </sheetData>
  <sheetProtection formatCells="0" formatColumns="0" formatRows="0" insertColumns="0" insertRows="0" insertHyperlinks="0" deleteColumns="0" deleteRows="0" sort="0" autoFilter="0" pivotTables="0"/>
  <protectedRanges>
    <protectedRange sqref="F14:J1048576 B15:B1048576 C15:E15 C17:E1048576 C16:D16 B2:D3 B14:D14 B4:B13" name="Диапазон3"/>
    <protectedRange sqref="E2:G3" name="Диапазон3_4"/>
    <protectedRange sqref="B1:J1" name="Диапазон3_5"/>
    <protectedRange sqref="K4:K13" name="Диапазон3_3"/>
    <protectedRange sqref="L4:L13 H4:J13" name="Диапазон3_3_1"/>
    <protectedRange sqref="H2:J3" name="Диапазон3_4_1"/>
    <protectedRange sqref="C4:D13" name="Диапазон3_2"/>
    <protectedRange sqref="F4:G13" name="Диапазон3_1_2"/>
    <protectedRange sqref="E4:E13" name="Диапазон3_2_1_1"/>
  </protectedRanges>
  <mergeCells count="13">
    <mergeCell ref="B1:O1"/>
    <mergeCell ref="G16:J16"/>
    <mergeCell ref="I2:I3"/>
    <mergeCell ref="B2:B3"/>
    <mergeCell ref="E2:E3"/>
    <mergeCell ref="F2:F3"/>
    <mergeCell ref="H2:H3"/>
    <mergeCell ref="G2:G3"/>
    <mergeCell ref="J2:J3"/>
    <mergeCell ref="C2:C3"/>
    <mergeCell ref="D2:D3"/>
    <mergeCell ref="B14:N14"/>
    <mergeCell ref="C16:E16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Коэф. вар.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USER-66</dc:creator>
  <cp:lastModifiedBy>Мишурова Ксения Александровна</cp:lastModifiedBy>
  <cp:lastPrinted>2026-03-19T05:31:58Z</cp:lastPrinted>
  <dcterms:created xsi:type="dcterms:W3CDTF">2016-05-24T08:50:49Z</dcterms:created>
  <dcterms:modified xsi:type="dcterms:W3CDTF">2026-05-25T07:20:00Z</dcterms:modified>
</cp:coreProperties>
</file>