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Запчасти_ЭВМ\"/>
    </mc:Choice>
  </mc:AlternateContent>
  <bookViews>
    <workbookView xWindow="480" yWindow="180" windowWidth="15315" windowHeight="8895" activeTab="1"/>
  </bookViews>
  <sheets>
    <sheet name="Обоснование Н(М)ЦК" sheetId="3" r:id="rId1"/>
    <sheet name="Расчет цены " sheetId="4" r:id="rId2"/>
  </sheets>
  <calcPr calcId="162913" refMode="R1C1"/>
</workbook>
</file>

<file path=xl/calcChain.xml><?xml version="1.0" encoding="utf-8"?>
<calcChain xmlns="http://schemas.openxmlformats.org/spreadsheetml/2006/main">
  <c r="O20" i="4" l="1"/>
  <c r="P20" i="4" s="1"/>
  <c r="Q20" i="4" s="1"/>
  <c r="R20" i="4" s="1"/>
  <c r="L20" i="4"/>
  <c r="M20" i="4" s="1"/>
  <c r="N20" i="4" s="1"/>
  <c r="O19" i="4"/>
  <c r="P19" i="4" s="1"/>
  <c r="Q19" i="4" s="1"/>
  <c r="R19" i="4" s="1"/>
  <c r="L19" i="4"/>
  <c r="M19" i="4" s="1"/>
  <c r="N19" i="4" s="1"/>
  <c r="O18" i="4"/>
  <c r="P18" i="4" s="1"/>
  <c r="Q18" i="4" s="1"/>
  <c r="R18" i="4" s="1"/>
  <c r="L18" i="4"/>
  <c r="M18" i="4" s="1"/>
  <c r="N18" i="4" s="1"/>
  <c r="O17" i="4"/>
  <c r="P17" i="4" s="1"/>
  <c r="Q17" i="4" s="1"/>
  <c r="R17" i="4" s="1"/>
  <c r="L17" i="4"/>
  <c r="M17" i="4" s="1"/>
  <c r="N17" i="4" s="1"/>
  <c r="O16" i="4"/>
  <c r="P16" i="4" s="1"/>
  <c r="Q16" i="4" s="1"/>
  <c r="R16" i="4" s="1"/>
  <c r="L16" i="4"/>
  <c r="M16" i="4" s="1"/>
  <c r="N16" i="4" s="1"/>
  <c r="O15" i="4"/>
  <c r="P15" i="4" s="1"/>
  <c r="Q15" i="4" s="1"/>
  <c r="R15" i="4" s="1"/>
  <c r="L15" i="4"/>
  <c r="M15" i="4" s="1"/>
  <c r="N15" i="4" s="1"/>
  <c r="O14" i="4"/>
  <c r="P14" i="4" s="1"/>
  <c r="Q14" i="4" s="1"/>
  <c r="R14" i="4" s="1"/>
  <c r="L14" i="4"/>
  <c r="M14" i="4" s="1"/>
  <c r="N14" i="4" s="1"/>
  <c r="O13" i="4"/>
  <c r="P13" i="4" s="1"/>
  <c r="Q13" i="4" s="1"/>
  <c r="R13" i="4" s="1"/>
  <c r="L13" i="4"/>
  <c r="M13" i="4" s="1"/>
  <c r="N13" i="4" s="1"/>
  <c r="O12" i="4"/>
  <c r="P12" i="4" s="1"/>
  <c r="Q12" i="4" s="1"/>
  <c r="R12" i="4" s="1"/>
  <c r="L12" i="4"/>
  <c r="M12" i="4" s="1"/>
  <c r="N12" i="4" s="1"/>
  <c r="O11" i="4"/>
  <c r="P11" i="4" s="1"/>
  <c r="Q11" i="4" s="1"/>
  <c r="R11" i="4" s="1"/>
  <c r="L11" i="4"/>
  <c r="M11" i="4" s="1"/>
  <c r="N11" i="4" s="1"/>
  <c r="O10" i="4"/>
  <c r="P10" i="4" s="1"/>
  <c r="Q10" i="4" s="1"/>
  <c r="R10" i="4" s="1"/>
  <c r="L10" i="4"/>
  <c r="M10" i="4" s="1"/>
  <c r="N10" i="4" s="1"/>
  <c r="O9" i="4"/>
  <c r="P9" i="4" s="1"/>
  <c r="Q9" i="4" s="1"/>
  <c r="R9" i="4" s="1"/>
  <c r="L9" i="4"/>
  <c r="M9" i="4" s="1"/>
  <c r="N9" i="4" s="1"/>
  <c r="O26" i="4"/>
  <c r="P26" i="4" s="1"/>
  <c r="Q26" i="4" s="1"/>
  <c r="R26" i="4" s="1"/>
  <c r="L26" i="4"/>
  <c r="M26" i="4" s="1"/>
  <c r="N26" i="4" s="1"/>
  <c r="O25" i="4"/>
  <c r="P25" i="4" s="1"/>
  <c r="Q25" i="4" s="1"/>
  <c r="R25" i="4" s="1"/>
  <c r="L25" i="4"/>
  <c r="M25" i="4" s="1"/>
  <c r="N25" i="4" s="1"/>
  <c r="O24" i="4"/>
  <c r="P24" i="4" s="1"/>
  <c r="Q24" i="4" s="1"/>
  <c r="R24" i="4" s="1"/>
  <c r="L24" i="4"/>
  <c r="M24" i="4" s="1"/>
  <c r="N24" i="4" s="1"/>
  <c r="O23" i="4"/>
  <c r="P23" i="4" s="1"/>
  <c r="Q23" i="4" s="1"/>
  <c r="R23" i="4" s="1"/>
  <c r="L23" i="4"/>
  <c r="M23" i="4" s="1"/>
  <c r="N23" i="4" s="1"/>
  <c r="O22" i="4"/>
  <c r="P22" i="4" s="1"/>
  <c r="Q22" i="4" s="1"/>
  <c r="R22" i="4" s="1"/>
  <c r="L22" i="4"/>
  <c r="M22" i="4" s="1"/>
  <c r="N22" i="4" s="1"/>
  <c r="O21" i="4"/>
  <c r="P21" i="4" s="1"/>
  <c r="Q21" i="4" s="1"/>
  <c r="R21" i="4" s="1"/>
  <c r="L21" i="4"/>
  <c r="M21" i="4" s="1"/>
  <c r="N21" i="4" s="1"/>
  <c r="R27" i="4" l="1"/>
  <c r="B9" i="3" l="1"/>
</calcChain>
</file>

<file path=xl/sharedStrings.xml><?xml version="1.0" encoding="utf-8"?>
<sst xmlns="http://schemas.openxmlformats.org/spreadsheetml/2006/main" count="77" uniqueCount="51">
  <si>
    <t>№</t>
  </si>
  <si>
    <t>Ед. изм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</si>
  <si>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</si>
  <si>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</si>
  <si>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</si>
  <si>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</si>
  <si>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</si>
  <si>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</si>
  <si>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согласно прайс-листам, опубликованным в сети «Интернет»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</si>
  <si>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</si>
  <si>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</si>
  <si>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</si>
  <si>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Цена согласно бюллетеня рекомендуемых предельных цен (руб./ед.изм.)</t>
  </si>
  <si>
    <t xml:space="preserve">Начальная максимальная цена контракта определена методом сопоставимых рыночных цен (анализа рынка).  </t>
  </si>
  <si>
    <t xml:space="preserve">Обоснование начальной (максимальной) цены контракта (Н(М)ЦК) 
</t>
  </si>
  <si>
    <t>Основные характеристики объекта закупки</t>
  </si>
  <si>
    <t>Используемый метод определения НМЦК с обоснованием:</t>
  </si>
  <si>
    <t xml:space="preserve"> (должность)</t>
  </si>
  <si>
    <t>(подпись)</t>
  </si>
  <si>
    <t>(расшифровка подписи)</t>
  </si>
  <si>
    <t xml:space="preserve">Количество </t>
  </si>
  <si>
    <t xml:space="preserve">Коммерческие предложения (руб./ед.изм.)      </t>
  </si>
  <si>
    <t>Рассчет Н(М)ЦК произвел: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</si>
  <si>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</si>
  <si>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Обоснование начальной (максимальной) цены государственного контракта</t>
  </si>
  <si>
    <r>
      <t xml:space="preserve">Начальная (максимальная) цена контракта определялась посредством метода сопоставимых рыночных цен (анализа рынка), в соответствии с ч.6 ст.22 Федерального закона от 05.04.2013 г. №44-ФЗ "О контрактной системе в сфере закупок товаров, работ, услуг для государственных и муниципальных нужд", а так же в соответствии с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исполнителем)" </t>
    </r>
    <r>
      <rPr>
        <b/>
        <sz val="10"/>
        <color indexed="8"/>
        <rFont val="Times New Roman"/>
        <family val="1"/>
        <charset val="204"/>
      </rPr>
      <t xml:space="preserve">и является неотъемлемой частью настоящей документации, размещенной на официальном сайте Единой информационной системы в сфере закупок www.zakupki.gov.ru в виде отдельного файла.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</t>
    </r>
    <r>
      <rPr>
        <b/>
        <sz val="11"/>
        <color indexed="10"/>
        <rFont val="Times New Roman"/>
        <family val="1"/>
        <charset val="204"/>
      </rPr>
      <t/>
    </r>
  </si>
  <si>
    <r>
      <rPr>
        <b/>
        <sz val="10"/>
        <color indexed="8"/>
        <rFont val="Times New Roman"/>
        <family val="1"/>
        <charset val="204"/>
      </rPr>
      <t xml:space="preserve">Расчет НМЦК, рублей </t>
    </r>
    <r>
      <rPr>
        <sz val="10"/>
        <color indexed="8"/>
        <rFont val="Times New Roman"/>
        <family val="1"/>
        <charset val="204"/>
      </rPr>
      <t xml:space="preserve">      </t>
    </r>
    <r>
      <rPr>
        <b/>
        <sz val="10"/>
        <color indexed="8"/>
        <rFont val="Times New Roman"/>
        <family val="1"/>
        <charset val="204"/>
      </rPr>
      <t>(приведен на следующей вкладке файла)</t>
    </r>
  </si>
  <si>
    <t>Наименование объекта закупки:</t>
  </si>
  <si>
    <t>Коммерческое предложение №1</t>
  </si>
  <si>
    <t>Коммерческое предложение №2</t>
  </si>
  <si>
    <t>Коммерческое предложение №3</t>
  </si>
  <si>
    <t>Е.С. Шошина</t>
  </si>
  <si>
    <t>Начальник группы закупочной деятельности</t>
  </si>
  <si>
    <t>шт.</t>
  </si>
  <si>
    <t>Наименование объекта закупки: Поставка запасных частей и комплектующих для компьютерной техники, взамен вышедших из строя для нужд ФГКУ «ПРПСО МЧС России»</t>
  </si>
  <si>
    <t>"22" июля  2026 г.</t>
  </si>
  <si>
    <t xml:space="preserve">Наименование объекта закупки: Поставка запасных частей и комплектующих для компьютерной техники, взамен вышедших из строя для нужд ФГКУ «ПРПСО МЧС России»
Срок, объем и описание оказываемых услуг: в соответствии с Техническим заданием
</t>
  </si>
  <si>
    <t>Коммутатор</t>
  </si>
  <si>
    <t>Процессор</t>
  </si>
  <si>
    <t>Материнская плата</t>
  </si>
  <si>
    <t>SATA накопитель</t>
  </si>
  <si>
    <t>Кулер для процессора</t>
  </si>
  <si>
    <t>Блок питания</t>
  </si>
  <si>
    <t>Вентилятор корпусный</t>
  </si>
  <si>
    <t>Оперативная память</t>
  </si>
  <si>
    <t>Корпус</t>
  </si>
  <si>
    <t>Монитор</t>
  </si>
  <si>
    <t>Кабель для передачи данных</t>
  </si>
  <si>
    <t>Термопаста</t>
  </si>
  <si>
    <t>Сетевая карта</t>
  </si>
  <si>
    <t>Кабель HDMI - HDMI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</si>
</sst>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3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19" fillId="0" borderId="0" xfId="0" applyFont="1"/>
    <xf numFmtId="0" fontId="5" fillId="0" borderId="0" xfId="0" applyFont="1"/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1" fillId="0" borderId="0" xfId="0" applyFont="1" applyAlignment="1">
      <alignment horizontal="right"/>
    </xf>
    <xf numFmtId="4" fontId="1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Fill="1" applyBorder="1"/>
    <xf numFmtId="2" fontId="5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Border="1"/>
    <xf numFmtId="0" fontId="9" fillId="0" borderId="1" xfId="0" applyFont="1" applyBorder="1" applyAlignment="1">
      <alignment horizontal="center"/>
    </xf>
    <xf numFmtId="0" fontId="22" fillId="0" borderId="0" xfId="0" applyFont="1"/>
    <xf numFmtId="4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0" fillId="3" borderId="0" xfId="0" applyFont="1" applyFill="1" applyBorder="1" applyAlignment="1"/>
    <xf numFmtId="0" fontId="20" fillId="3" borderId="0" xfId="0" applyFont="1" applyFill="1" applyBorder="1" applyAlignment="1">
      <alignment horizontal="center"/>
    </xf>
    <xf numFmtId="0" fontId="7" fillId="3" borderId="0" xfId="0" applyFont="1" applyFill="1"/>
    <xf numFmtId="0" fontId="14" fillId="3" borderId="1" xfId="0" applyFont="1" applyFill="1" applyBorder="1" applyAlignment="1">
      <alignment horizontal="center" textRotation="90" wrapText="1"/>
    </xf>
    <xf numFmtId="4" fontId="12" fillId="4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/>
    <xf numFmtId="0" fontId="1" fillId="0" borderId="1" xfId="0" applyFont="1" applyFill="1" applyBorder="1" applyAlignment="1">
      <alignment horizontal="center" vertical="top" wrapText="1"/>
    </xf>
    <xf numFmtId="0" fontId="20" fillId="3" borderId="4" xfId="0" applyFont="1" applyFill="1" applyBorder="1" applyAlignment="1">
      <alignment horizontal="center" wrapText="1"/>
    </xf>
    <xf numFmtId="0" fontId="20" fillId="0" borderId="2" xfId="0" applyFont="1" applyBorder="1" applyAlignment="1">
      <alignment horizontal="center" vertical="top"/>
    </xf>
    <xf numFmtId="0" fontId="21" fillId="5" borderId="1" xfId="0" applyFont="1" applyFill="1" applyBorder="1" applyAlignment="1">
      <alignment horizontal="center"/>
    </xf>
    <xf numFmtId="4" fontId="21" fillId="0" borderId="1" xfId="0" applyNumberFormat="1" applyFont="1" applyBorder="1" applyAlignment="1">
      <alignment horizontal="center" vertical="center"/>
    </xf>
    <xf numFmtId="4" fontId="21" fillId="0" borderId="1" xfId="0" quotePrefix="1" applyNumberFormat="1" applyFont="1" applyBorder="1" applyAlignment="1">
      <alignment horizontal="center" vertical="center"/>
    </xf>
    <xf numFmtId="0" fontId="21" fillId="0" borderId="1" xfId="0" quotePrefix="1" applyFont="1" applyBorder="1" applyAlignment="1">
      <alignment horizontal="left" wrapText="1"/>
    </xf>
    <xf numFmtId="0" fontId="29" fillId="3" borderId="0" xfId="0" applyFont="1" applyFill="1"/>
    <xf numFmtId="0" fontId="6" fillId="0" borderId="5" xfId="0" applyFont="1" applyBorder="1" applyAlignment="1" applyProtection="1">
      <alignment horizontal="center" vertical="center" wrapText="1"/>
      <protection locked="0"/>
    </xf>
    <xf numFmtId="0" fontId="21" fillId="3" borderId="1" xfId="0" quotePrefix="1" applyFont="1" applyFill="1" applyBorder="1" applyAlignment="1">
      <alignment horizontal="left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22" fillId="0" borderId="0" xfId="0" applyFont="1"/>
    <xf numFmtId="0" fontId="18" fillId="3" borderId="1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vertical="top"/>
    </xf>
    <xf numFmtId="0" fontId="0" fillId="0" borderId="0" xfId="0" applyAlignment="1"/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3" fillId="0" borderId="1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top" wrapText="1"/>
    </xf>
    <xf numFmtId="4" fontId="25" fillId="0" borderId="1" xfId="0" applyNumberFormat="1" applyFont="1" applyFill="1" applyBorder="1" applyAlignment="1">
      <alignment horizontal="center" vertical="top" wrapText="1"/>
    </xf>
    <xf numFmtId="4" fontId="25" fillId="0" borderId="3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wrapText="1"/>
    </xf>
    <xf numFmtId="0" fontId="19" fillId="0" borderId="2" xfId="0" applyFont="1" applyFill="1" applyBorder="1" applyAlignment="1">
      <alignment wrapText="1"/>
    </xf>
    <xf numFmtId="0" fontId="20" fillId="3" borderId="4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vertical="center" wrapText="1"/>
    </xf>
  </cellXfs>
  <cellStyles count="1">
    <cellStyle name="Обычный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</xdr:colOff>
      <xdr:row>7</xdr:row>
      <xdr:rowOff>952500</xdr:rowOff>
    </xdr:from>
    <xdr:to>
      <xdr:col>14</xdr:col>
      <xdr:colOff>0</xdr:colOff>
      <xdr:row>7</xdr:row>
      <xdr:rowOff>1303020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7535" y="3695700"/>
          <a:ext cx="94869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22860</xdr:colOff>
      <xdr:row>7</xdr:row>
      <xdr:rowOff>922020</xdr:rowOff>
    </xdr:from>
    <xdr:to>
      <xdr:col>12</xdr:col>
      <xdr:colOff>1051560</xdr:colOff>
      <xdr:row>7</xdr:row>
      <xdr:rowOff>1363980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835" y="3665220"/>
          <a:ext cx="100965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</xdr:colOff>
      <xdr:row>7</xdr:row>
      <xdr:rowOff>1600200</xdr:rowOff>
    </xdr:from>
    <xdr:to>
      <xdr:col>14</xdr:col>
      <xdr:colOff>1546860</xdr:colOff>
      <xdr:row>7</xdr:row>
      <xdr:rowOff>1965960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9085" y="4343400"/>
          <a:ext cx="149542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274320</xdr:colOff>
      <xdr:row>7</xdr:row>
      <xdr:rowOff>1402080</xdr:rowOff>
    </xdr:from>
    <xdr:to>
      <xdr:col>14</xdr:col>
      <xdr:colOff>434340</xdr:colOff>
      <xdr:row>7</xdr:row>
      <xdr:rowOff>1630680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0545" y="414528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Бумажная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B8" sqref="B8:G8"/>
    </sheetView>
  </sheetViews>
  <sheetFormatPr defaultRowHeight="15" x14ac:dyDescent="0.25"/>
  <cols>
    <col min="1" max="1" width="18.42578125" customWidth="1"/>
    <col min="2" max="2" width="29.85546875" customWidth="1"/>
    <col min="7" max="7" width="59.7109375" customWidth="1"/>
  </cols>
  <sheetData>
    <row r="1" spans="1:7" ht="14.45" x14ac:dyDescent="0.3">
      <c r="G1" s="13"/>
    </row>
    <row r="3" spans="1:7" ht="18.75" x14ac:dyDescent="0.3">
      <c r="A3" s="46" t="s">
        <v>24</v>
      </c>
      <c r="B3" s="46"/>
      <c r="C3" s="46"/>
      <c r="D3" s="46"/>
      <c r="E3" s="46"/>
      <c r="F3" s="46"/>
      <c r="G3" s="46"/>
    </row>
    <row r="4" spans="1:7" ht="48" customHeight="1" x14ac:dyDescent="0.25">
      <c r="A4" s="47"/>
      <c r="B4" s="48"/>
      <c r="C4" s="48"/>
      <c r="D4" s="48"/>
      <c r="E4" s="48"/>
      <c r="F4" s="48"/>
      <c r="G4" s="48"/>
    </row>
    <row r="5" spans="1:7" x14ac:dyDescent="0.25">
      <c r="A5" s="49"/>
      <c r="B5" s="49"/>
      <c r="C5" s="49"/>
      <c r="D5" s="49"/>
      <c r="E5" s="49"/>
      <c r="F5" s="49"/>
      <c r="G5" s="49"/>
    </row>
    <row r="6" spans="1:7" x14ac:dyDescent="0.25">
      <c r="A6" s="20"/>
      <c r="B6" s="20"/>
      <c r="C6" s="20"/>
      <c r="D6" s="20"/>
      <c r="E6" s="20"/>
      <c r="F6" s="20"/>
      <c r="G6" s="20"/>
    </row>
    <row r="7" spans="1:7" ht="41.25" customHeight="1" x14ac:dyDescent="0.25">
      <c r="A7" s="26" t="s">
        <v>15</v>
      </c>
      <c r="B7" s="50" t="s">
        <v>36</v>
      </c>
      <c r="C7" s="50"/>
      <c r="D7" s="50"/>
      <c r="E7" s="50"/>
      <c r="F7" s="50"/>
      <c r="G7" s="50"/>
    </row>
    <row r="8" spans="1:7" ht="134.25" customHeight="1" x14ac:dyDescent="0.25">
      <c r="A8" s="27" t="s">
        <v>16</v>
      </c>
      <c r="B8" s="55" t="s">
        <v>25</v>
      </c>
      <c r="C8" s="55"/>
      <c r="D8" s="55"/>
      <c r="E8" s="55"/>
      <c r="F8" s="55"/>
      <c r="G8" s="55"/>
    </row>
    <row r="9" spans="1:7" x14ac:dyDescent="0.25">
      <c r="A9" s="56" t="s">
        <v>26</v>
      </c>
      <c r="B9" s="58">
        <f>'Расчет цены '!R27</f>
        <v>140000.00000000003</v>
      </c>
      <c r="C9" s="58"/>
      <c r="D9" s="58"/>
      <c r="E9" s="58"/>
      <c r="F9" s="58"/>
      <c r="G9" s="58"/>
    </row>
    <row r="10" spans="1:7" ht="74.25" customHeight="1" x14ac:dyDescent="0.25">
      <c r="A10" s="57"/>
      <c r="B10" s="59"/>
      <c r="C10" s="59"/>
      <c r="D10" s="59"/>
      <c r="E10" s="59"/>
      <c r="F10" s="59"/>
      <c r="G10" s="59"/>
    </row>
    <row r="11" spans="1:7" ht="15.75" x14ac:dyDescent="0.25">
      <c r="A11" s="60"/>
      <c r="B11" s="60"/>
      <c r="C11" s="60"/>
      <c r="D11" s="60"/>
      <c r="E11" s="60"/>
      <c r="F11" s="61"/>
      <c r="G11" s="61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10"/>
      <c r="B13" s="10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ht="28.5" customHeight="1" x14ac:dyDescent="0.25">
      <c r="A15" s="62" t="s">
        <v>32</v>
      </c>
      <c r="B15" s="62"/>
      <c r="C15" s="28"/>
      <c r="D15" s="29"/>
      <c r="E15" s="63" t="s">
        <v>31</v>
      </c>
      <c r="F15" s="63"/>
      <c r="G15" s="63"/>
    </row>
    <row r="16" spans="1:7" x14ac:dyDescent="0.25">
      <c r="A16" s="51" t="s">
        <v>17</v>
      </c>
      <c r="B16" s="52"/>
      <c r="C16" s="53" t="s">
        <v>18</v>
      </c>
      <c r="D16" s="53"/>
      <c r="E16" s="54" t="s">
        <v>19</v>
      </c>
      <c r="F16" s="54"/>
      <c r="G16" s="54"/>
    </row>
  </sheetData>
  <mergeCells count="14">
    <mergeCell ref="A3:G3"/>
    <mergeCell ref="A4:G4"/>
    <mergeCell ref="A5:G5"/>
    <mergeCell ref="B7:G7"/>
    <mergeCell ref="A16:B16"/>
    <mergeCell ref="C16:D16"/>
    <mergeCell ref="E16:G16"/>
    <mergeCell ref="B8:G8"/>
    <mergeCell ref="A9:A10"/>
    <mergeCell ref="B9:G10"/>
    <mergeCell ref="A11:E11"/>
    <mergeCell ref="F11:G11"/>
    <mergeCell ref="A15:B15"/>
    <mergeCell ref="E15:G15"/>
  </mergeCells>
  <pageMargins left="0.7" right="0.7" top="0.75" bottom="0.75" header="0.3" footer="0.3"/>
  <pageSetup paperSize="9" scale="8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zoomScaleNormal="100" workbookViewId="0">
      <selection activeCell="B20" sqref="B20"/>
    </sheetView>
  </sheetViews>
  <sheetFormatPr defaultColWidth="9.140625" defaultRowHeight="12.75" x14ac:dyDescent="0.2"/>
  <cols>
    <col min="1" max="1" width="4.42578125" style="1" customWidth="1"/>
    <col min="2" max="2" width="65.85546875" style="30" bestFit="1" customWidth="1"/>
    <col min="3" max="3" width="9.140625" style="1" customWidth="1"/>
    <col min="4" max="4" width="13.5703125" style="1" customWidth="1"/>
    <col min="5" max="5" width="14.85546875" style="1" customWidth="1"/>
    <col min="6" max="6" width="14.5703125" style="1" customWidth="1"/>
    <col min="7" max="7" width="15.28515625" style="1" customWidth="1"/>
    <col min="8" max="8" width="2" style="1" hidden="1" customWidth="1"/>
    <col min="9" max="9" width="10.140625" style="1" hidden="1" customWidth="1"/>
    <col min="10" max="10" width="11" style="1" hidden="1" customWidth="1"/>
    <col min="11" max="11" width="11.140625" style="1" hidden="1" customWidth="1"/>
    <col min="12" max="12" width="16.28515625" style="1" customWidth="1"/>
    <col min="13" max="13" width="15.42578125" style="1" customWidth="1"/>
    <col min="14" max="14" width="14.5703125" style="1" customWidth="1"/>
    <col min="15" max="15" width="22.7109375" style="1" customWidth="1"/>
    <col min="16" max="16" width="13.5703125" style="1" customWidth="1"/>
    <col min="17" max="17" width="12.28515625" style="1" customWidth="1"/>
    <col min="18" max="18" width="22.7109375" style="1" customWidth="1"/>
    <col min="19" max="19" width="10.5703125" style="1" bestFit="1" customWidth="1"/>
    <col min="20" max="20" width="10.28515625" style="1" bestFit="1" customWidth="1"/>
    <col min="21" max="21" width="10.5703125" style="1" customWidth="1"/>
    <col min="22" max="16384" width="9.140625" style="1"/>
  </cols>
  <sheetData>
    <row r="1" spans="1:19" ht="11.25" customHeight="1" x14ac:dyDescent="0.2">
      <c r="O1" s="66"/>
      <c r="P1" s="67"/>
      <c r="Q1" s="67"/>
      <c r="R1" s="67"/>
    </row>
    <row r="2" spans="1:19" ht="36" customHeight="1" x14ac:dyDescent="0.2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9" ht="27" customHeight="1" x14ac:dyDescent="0.2">
      <c r="A3" s="69" t="s">
        <v>34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9" ht="35.25" customHeight="1" x14ac:dyDescent="0.2">
      <c r="A4" s="71" t="s">
        <v>13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  <c r="P4" s="72"/>
      <c r="Q4" s="72"/>
      <c r="R4" s="72"/>
    </row>
    <row r="5" spans="1:19" ht="47.25" hidden="1" customHeight="1" x14ac:dyDescent="0.2">
      <c r="A5" s="71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9" ht="47.25" hidden="1" customHeight="1" x14ac:dyDescent="0.2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9" ht="92.25" customHeight="1" x14ac:dyDescent="0.2">
      <c r="A7" s="74" t="s">
        <v>0</v>
      </c>
      <c r="B7" s="80" t="s">
        <v>27</v>
      </c>
      <c r="C7" s="82" t="s">
        <v>1</v>
      </c>
      <c r="D7" s="82" t="s">
        <v>20</v>
      </c>
      <c r="E7" s="82" t="s">
        <v>21</v>
      </c>
      <c r="F7" s="82"/>
      <c r="G7" s="82"/>
      <c r="H7" s="82"/>
      <c r="I7" s="74" t="s">
        <v>8</v>
      </c>
      <c r="J7" s="74"/>
      <c r="K7" s="74" t="s">
        <v>12</v>
      </c>
      <c r="L7" s="75" t="s">
        <v>9</v>
      </c>
      <c r="M7" s="75"/>
      <c r="N7" s="75"/>
      <c r="O7" s="76" t="s">
        <v>10</v>
      </c>
      <c r="P7" s="76"/>
      <c r="Q7" s="76"/>
      <c r="R7" s="76"/>
    </row>
    <row r="8" spans="1:19" ht="159" customHeight="1" x14ac:dyDescent="0.2">
      <c r="A8" s="74"/>
      <c r="B8" s="81"/>
      <c r="C8" s="82"/>
      <c r="D8" s="82"/>
      <c r="E8" s="31" t="s">
        <v>28</v>
      </c>
      <c r="F8" s="31" t="s">
        <v>29</v>
      </c>
      <c r="G8" s="31" t="s">
        <v>30</v>
      </c>
      <c r="H8" s="23"/>
      <c r="I8" s="16"/>
      <c r="J8" s="16"/>
      <c r="K8" s="74"/>
      <c r="L8" s="34" t="s">
        <v>4</v>
      </c>
      <c r="M8" s="34" t="s">
        <v>2</v>
      </c>
      <c r="N8" s="34" t="s">
        <v>3</v>
      </c>
      <c r="O8" s="24" t="s">
        <v>7</v>
      </c>
      <c r="P8" s="25" t="s">
        <v>5</v>
      </c>
      <c r="Q8" s="25" t="s">
        <v>6</v>
      </c>
      <c r="R8" s="25" t="s">
        <v>11</v>
      </c>
    </row>
    <row r="9" spans="1:19" ht="15.75" x14ac:dyDescent="0.25">
      <c r="A9" s="42">
        <v>1</v>
      </c>
      <c r="B9" s="40" t="s">
        <v>37</v>
      </c>
      <c r="C9" s="15" t="s">
        <v>33</v>
      </c>
      <c r="D9" s="37">
        <v>2</v>
      </c>
      <c r="E9" s="38">
        <v>2900</v>
      </c>
      <c r="F9" s="39">
        <v>2600</v>
      </c>
      <c r="G9" s="38">
        <v>2800</v>
      </c>
      <c r="H9" s="17"/>
      <c r="I9" s="17"/>
      <c r="J9" s="18"/>
      <c r="K9" s="19"/>
      <c r="L9" s="6">
        <f t="shared" ref="L9:L20" si="0">AVERAGE(E9:G9)</f>
        <v>2766.6666666666665</v>
      </c>
      <c r="M9" s="7">
        <f t="shared" ref="M9:M20" si="1">SQRT(((E9-L9)^2+(F9-L9)^2+(G9-L9)^2)/(3-1))</f>
        <v>152.75252316519467</v>
      </c>
      <c r="N9" s="7">
        <f t="shared" ref="N9:N20" si="2">(M9/L9)*100</f>
        <v>5.5211755360913735</v>
      </c>
      <c r="O9" s="5">
        <f t="shared" ref="O9:O26" si="3">D9/3*(SUM(E9:G9))</f>
        <v>5533.333333333333</v>
      </c>
      <c r="P9" s="8">
        <f t="shared" ref="P9:P26" si="4">O9/D9</f>
        <v>2766.6666666666665</v>
      </c>
      <c r="Q9" s="22">
        <f t="shared" ref="Q9:Q26" si="5">ROUNDDOWN(P9,2)</f>
        <v>2766.66</v>
      </c>
      <c r="R9" s="32">
        <f t="shared" ref="R9:R20" si="6">Q9*D9</f>
        <v>5533.32</v>
      </c>
      <c r="S9" s="33"/>
    </row>
    <row r="10" spans="1:19" ht="15.75" x14ac:dyDescent="0.25">
      <c r="A10" s="42">
        <v>2</v>
      </c>
      <c r="B10" s="40" t="s">
        <v>38</v>
      </c>
      <c r="C10" s="15" t="s">
        <v>33</v>
      </c>
      <c r="D10" s="37">
        <v>1</v>
      </c>
      <c r="E10" s="38">
        <v>5728.77</v>
      </c>
      <c r="F10" s="39">
        <v>5500</v>
      </c>
      <c r="G10" s="38">
        <v>5600</v>
      </c>
      <c r="H10" s="17"/>
      <c r="I10" s="17"/>
      <c r="J10" s="18"/>
      <c r="K10" s="19"/>
      <c r="L10" s="6">
        <f t="shared" si="0"/>
        <v>5609.59</v>
      </c>
      <c r="M10" s="7">
        <f t="shared" si="1"/>
        <v>114.68611206244657</v>
      </c>
      <c r="N10" s="7">
        <f t="shared" si="2"/>
        <v>2.0444651402766789</v>
      </c>
      <c r="O10" s="5">
        <f t="shared" si="3"/>
        <v>5609.59</v>
      </c>
      <c r="P10" s="8">
        <f t="shared" si="4"/>
        <v>5609.59</v>
      </c>
      <c r="Q10" s="22">
        <f t="shared" si="5"/>
        <v>5609.59</v>
      </c>
      <c r="R10" s="32">
        <f t="shared" si="6"/>
        <v>5609.59</v>
      </c>
      <c r="S10" s="33"/>
    </row>
    <row r="11" spans="1:19" ht="15.75" x14ac:dyDescent="0.25">
      <c r="A11" s="42">
        <v>3</v>
      </c>
      <c r="B11" s="40" t="s">
        <v>39</v>
      </c>
      <c r="C11" s="15" t="s">
        <v>33</v>
      </c>
      <c r="D11" s="37">
        <v>1</v>
      </c>
      <c r="E11" s="38">
        <v>8888</v>
      </c>
      <c r="F11" s="39">
        <v>8500</v>
      </c>
      <c r="G11" s="38">
        <v>9000</v>
      </c>
      <c r="H11" s="17"/>
      <c r="I11" s="17"/>
      <c r="J11" s="18"/>
      <c r="K11" s="19"/>
      <c r="L11" s="6">
        <f t="shared" si="0"/>
        <v>8796</v>
      </c>
      <c r="M11" s="7">
        <f t="shared" si="1"/>
        <v>262.38902416069158</v>
      </c>
      <c r="N11" s="7">
        <f t="shared" si="2"/>
        <v>2.9830493879114548</v>
      </c>
      <c r="O11" s="5">
        <f t="shared" si="3"/>
        <v>8796</v>
      </c>
      <c r="P11" s="8">
        <f t="shared" si="4"/>
        <v>8796</v>
      </c>
      <c r="Q11" s="22">
        <f t="shared" si="5"/>
        <v>8796</v>
      </c>
      <c r="R11" s="32">
        <f t="shared" si="6"/>
        <v>8796</v>
      </c>
    </row>
    <row r="12" spans="1:19" ht="15.75" x14ac:dyDescent="0.25">
      <c r="A12" s="44">
        <v>4</v>
      </c>
      <c r="B12" s="43" t="s">
        <v>40</v>
      </c>
      <c r="C12" s="15" t="s">
        <v>33</v>
      </c>
      <c r="D12" s="37">
        <v>3</v>
      </c>
      <c r="E12" s="38">
        <v>4200</v>
      </c>
      <c r="F12" s="39">
        <v>4000</v>
      </c>
      <c r="G12" s="38">
        <v>4100</v>
      </c>
      <c r="H12" s="17"/>
      <c r="I12" s="17"/>
      <c r="J12" s="18"/>
      <c r="K12" s="19"/>
      <c r="L12" s="6">
        <f t="shared" si="0"/>
        <v>4100</v>
      </c>
      <c r="M12" s="7">
        <f t="shared" si="1"/>
        <v>100</v>
      </c>
      <c r="N12" s="7">
        <f t="shared" si="2"/>
        <v>2.4390243902439024</v>
      </c>
      <c r="O12" s="5">
        <f t="shared" si="3"/>
        <v>12300</v>
      </c>
      <c r="P12" s="8">
        <f t="shared" si="4"/>
        <v>4100</v>
      </c>
      <c r="Q12" s="22">
        <f t="shared" si="5"/>
        <v>4100</v>
      </c>
      <c r="R12" s="32">
        <f t="shared" si="6"/>
        <v>12300</v>
      </c>
    </row>
    <row r="13" spans="1:19" ht="15.75" x14ac:dyDescent="0.25">
      <c r="A13" s="44">
        <v>5</v>
      </c>
      <c r="B13" s="43" t="s">
        <v>41</v>
      </c>
      <c r="C13" s="45" t="s">
        <v>33</v>
      </c>
      <c r="D13" s="37">
        <v>3</v>
      </c>
      <c r="E13" s="38">
        <v>1700</v>
      </c>
      <c r="F13" s="39">
        <v>1800</v>
      </c>
      <c r="G13" s="38">
        <v>1850</v>
      </c>
      <c r="H13" s="17"/>
      <c r="I13" s="17"/>
      <c r="J13" s="18"/>
      <c r="K13" s="19"/>
      <c r="L13" s="6">
        <f t="shared" si="0"/>
        <v>1783.3333333333333</v>
      </c>
      <c r="M13" s="7">
        <f t="shared" si="1"/>
        <v>76.376261582597337</v>
      </c>
      <c r="N13" s="7">
        <f t="shared" si="2"/>
        <v>4.2827810233232153</v>
      </c>
      <c r="O13" s="5">
        <f t="shared" si="3"/>
        <v>5350</v>
      </c>
      <c r="P13" s="8">
        <f t="shared" si="4"/>
        <v>1783.3333333333333</v>
      </c>
      <c r="Q13" s="22">
        <f t="shared" si="5"/>
        <v>1783.33</v>
      </c>
      <c r="R13" s="32">
        <f t="shared" si="6"/>
        <v>5349.99</v>
      </c>
    </row>
    <row r="14" spans="1:19" ht="15.75" x14ac:dyDescent="0.25">
      <c r="A14" s="44">
        <v>6</v>
      </c>
      <c r="B14" s="40" t="s">
        <v>42</v>
      </c>
      <c r="C14" s="15" t="s">
        <v>33</v>
      </c>
      <c r="D14" s="37">
        <v>1</v>
      </c>
      <c r="E14" s="38">
        <v>1800</v>
      </c>
      <c r="F14" s="39">
        <v>1670</v>
      </c>
      <c r="G14" s="38">
        <v>1720</v>
      </c>
      <c r="H14" s="17"/>
      <c r="I14" s="17"/>
      <c r="J14" s="18"/>
      <c r="K14" s="19"/>
      <c r="L14" s="6">
        <f t="shared" si="0"/>
        <v>1730</v>
      </c>
      <c r="M14" s="7">
        <f t="shared" si="1"/>
        <v>65.574385243020004</v>
      </c>
      <c r="N14" s="7">
        <f t="shared" si="2"/>
        <v>3.7904268926601157</v>
      </c>
      <c r="O14" s="5">
        <f t="shared" si="3"/>
        <v>1730</v>
      </c>
      <c r="P14" s="8">
        <f t="shared" si="4"/>
        <v>1730</v>
      </c>
      <c r="Q14" s="22">
        <f t="shared" si="5"/>
        <v>1730</v>
      </c>
      <c r="R14" s="32">
        <f t="shared" si="6"/>
        <v>1730</v>
      </c>
    </row>
    <row r="15" spans="1:19" ht="15.75" x14ac:dyDescent="0.25">
      <c r="A15" s="44">
        <v>7</v>
      </c>
      <c r="B15" s="43" t="s">
        <v>43</v>
      </c>
      <c r="C15" s="15" t="s">
        <v>33</v>
      </c>
      <c r="D15" s="37">
        <v>13</v>
      </c>
      <c r="E15" s="38">
        <v>410</v>
      </c>
      <c r="F15" s="39">
        <v>380</v>
      </c>
      <c r="G15" s="38">
        <v>400</v>
      </c>
      <c r="H15" s="17"/>
      <c r="I15" s="17"/>
      <c r="J15" s="18"/>
      <c r="K15" s="19"/>
      <c r="L15" s="6">
        <f t="shared" si="0"/>
        <v>396.66666666666669</v>
      </c>
      <c r="M15" s="7">
        <f t="shared" si="1"/>
        <v>15.275252316519467</v>
      </c>
      <c r="N15" s="7">
        <f t="shared" si="2"/>
        <v>3.8509039453410416</v>
      </c>
      <c r="O15" s="5">
        <f t="shared" si="3"/>
        <v>5156.6666666666661</v>
      </c>
      <c r="P15" s="8">
        <f t="shared" si="4"/>
        <v>396.66666666666663</v>
      </c>
      <c r="Q15" s="22">
        <f t="shared" si="5"/>
        <v>396.66</v>
      </c>
      <c r="R15" s="32">
        <f t="shared" si="6"/>
        <v>5156.58</v>
      </c>
    </row>
    <row r="16" spans="1:19" ht="15.75" x14ac:dyDescent="0.25">
      <c r="A16" s="44">
        <v>8</v>
      </c>
      <c r="B16" s="40" t="s">
        <v>38</v>
      </c>
      <c r="C16" s="15" t="s">
        <v>33</v>
      </c>
      <c r="D16" s="37">
        <v>2</v>
      </c>
      <c r="E16" s="38">
        <v>3780</v>
      </c>
      <c r="F16" s="39">
        <v>3500</v>
      </c>
      <c r="G16" s="38">
        <v>3600</v>
      </c>
      <c r="H16" s="17"/>
      <c r="I16" s="17"/>
      <c r="J16" s="18"/>
      <c r="K16" s="19"/>
      <c r="L16" s="6">
        <f t="shared" si="0"/>
        <v>3626.6666666666665</v>
      </c>
      <c r="M16" s="7">
        <f t="shared" si="1"/>
        <v>141.89197769195175</v>
      </c>
      <c r="N16" s="7">
        <f t="shared" si="2"/>
        <v>3.9124626201824935</v>
      </c>
      <c r="O16" s="5">
        <f t="shared" si="3"/>
        <v>7253.333333333333</v>
      </c>
      <c r="P16" s="8">
        <f t="shared" si="4"/>
        <v>3626.6666666666665</v>
      </c>
      <c r="Q16" s="22">
        <f t="shared" si="5"/>
        <v>3626.66</v>
      </c>
      <c r="R16" s="32">
        <f t="shared" si="6"/>
        <v>7253.32</v>
      </c>
    </row>
    <row r="17" spans="1:19" ht="15.75" x14ac:dyDescent="0.25">
      <c r="A17" s="44">
        <v>9</v>
      </c>
      <c r="B17" s="40" t="s">
        <v>39</v>
      </c>
      <c r="C17" s="15" t="s">
        <v>33</v>
      </c>
      <c r="D17" s="37">
        <v>2</v>
      </c>
      <c r="E17" s="38">
        <v>6050</v>
      </c>
      <c r="F17" s="39">
        <v>5800</v>
      </c>
      <c r="G17" s="38">
        <v>6000</v>
      </c>
      <c r="H17" s="17"/>
      <c r="I17" s="17"/>
      <c r="J17" s="18"/>
      <c r="K17" s="19"/>
      <c r="L17" s="6">
        <f t="shared" si="0"/>
        <v>5950</v>
      </c>
      <c r="M17" s="7">
        <f t="shared" si="1"/>
        <v>132.28756555322954</v>
      </c>
      <c r="N17" s="7">
        <f t="shared" si="2"/>
        <v>2.2233204294660429</v>
      </c>
      <c r="O17" s="5">
        <f t="shared" si="3"/>
        <v>11900</v>
      </c>
      <c r="P17" s="8">
        <f t="shared" si="4"/>
        <v>5950</v>
      </c>
      <c r="Q17" s="22">
        <f t="shared" si="5"/>
        <v>5950</v>
      </c>
      <c r="R17" s="32">
        <f t="shared" si="6"/>
        <v>11900</v>
      </c>
    </row>
    <row r="18" spans="1:19" ht="15.75" x14ac:dyDescent="0.25">
      <c r="A18" s="44">
        <v>10</v>
      </c>
      <c r="B18" s="40" t="s">
        <v>44</v>
      </c>
      <c r="C18" s="15" t="s">
        <v>33</v>
      </c>
      <c r="D18" s="37">
        <v>3</v>
      </c>
      <c r="E18" s="38">
        <v>5800</v>
      </c>
      <c r="F18" s="39">
        <v>5600</v>
      </c>
      <c r="G18" s="38">
        <v>5760</v>
      </c>
      <c r="H18" s="17"/>
      <c r="I18" s="17"/>
      <c r="J18" s="18"/>
      <c r="K18" s="19"/>
      <c r="L18" s="6">
        <f t="shared" si="0"/>
        <v>5720</v>
      </c>
      <c r="M18" s="7">
        <f t="shared" si="1"/>
        <v>105.83005244258362</v>
      </c>
      <c r="N18" s="7">
        <f t="shared" si="2"/>
        <v>1.8501757420032101</v>
      </c>
      <c r="O18" s="5">
        <f t="shared" si="3"/>
        <v>17160</v>
      </c>
      <c r="P18" s="8">
        <f t="shared" si="4"/>
        <v>5720</v>
      </c>
      <c r="Q18" s="22">
        <f t="shared" si="5"/>
        <v>5720</v>
      </c>
      <c r="R18" s="32">
        <f t="shared" si="6"/>
        <v>17160</v>
      </c>
    </row>
    <row r="19" spans="1:19" ht="15.75" x14ac:dyDescent="0.25">
      <c r="A19" s="44">
        <v>11</v>
      </c>
      <c r="B19" s="40" t="s">
        <v>42</v>
      </c>
      <c r="C19" s="15" t="s">
        <v>33</v>
      </c>
      <c r="D19" s="37">
        <v>2</v>
      </c>
      <c r="E19" s="38">
        <v>4500</v>
      </c>
      <c r="F19" s="39">
        <v>4300</v>
      </c>
      <c r="G19" s="38">
        <v>4400</v>
      </c>
      <c r="H19" s="17"/>
      <c r="I19" s="17"/>
      <c r="J19" s="18"/>
      <c r="K19" s="19"/>
      <c r="L19" s="6">
        <f t="shared" si="0"/>
        <v>4400</v>
      </c>
      <c r="M19" s="7">
        <f t="shared" si="1"/>
        <v>100</v>
      </c>
      <c r="N19" s="7">
        <f t="shared" si="2"/>
        <v>2.2727272727272729</v>
      </c>
      <c r="O19" s="5">
        <f t="shared" si="3"/>
        <v>8800</v>
      </c>
      <c r="P19" s="8">
        <f t="shared" si="4"/>
        <v>4400</v>
      </c>
      <c r="Q19" s="22">
        <f t="shared" si="5"/>
        <v>4400</v>
      </c>
      <c r="R19" s="32">
        <f t="shared" si="6"/>
        <v>8800</v>
      </c>
    </row>
    <row r="20" spans="1:19" ht="15.75" x14ac:dyDescent="0.25">
      <c r="A20" s="44">
        <v>12</v>
      </c>
      <c r="B20" s="43" t="s">
        <v>45</v>
      </c>
      <c r="C20" s="15" t="s">
        <v>33</v>
      </c>
      <c r="D20" s="37">
        <v>3</v>
      </c>
      <c r="E20" s="38">
        <v>4050</v>
      </c>
      <c r="F20" s="39">
        <v>3800</v>
      </c>
      <c r="G20" s="38">
        <v>4100</v>
      </c>
      <c r="H20" s="17"/>
      <c r="I20" s="17"/>
      <c r="J20" s="18"/>
      <c r="K20" s="19"/>
      <c r="L20" s="6">
        <f t="shared" si="0"/>
        <v>3983.3333333333335</v>
      </c>
      <c r="M20" s="7">
        <f t="shared" si="1"/>
        <v>160.72751268321591</v>
      </c>
      <c r="N20" s="7">
        <f t="shared" si="2"/>
        <v>4.0350003184070937</v>
      </c>
      <c r="O20" s="5">
        <f t="shared" si="3"/>
        <v>11950</v>
      </c>
      <c r="P20" s="8">
        <f t="shared" si="4"/>
        <v>3983.3333333333335</v>
      </c>
      <c r="Q20" s="22">
        <f t="shared" si="5"/>
        <v>3983.33</v>
      </c>
      <c r="R20" s="32">
        <f t="shared" si="6"/>
        <v>11949.99</v>
      </c>
    </row>
    <row r="21" spans="1:19" ht="15.75" x14ac:dyDescent="0.25">
      <c r="A21" s="44">
        <v>13</v>
      </c>
      <c r="B21" s="40" t="s">
        <v>46</v>
      </c>
      <c r="C21" s="15" t="s">
        <v>33</v>
      </c>
      <c r="D21" s="37">
        <v>2</v>
      </c>
      <c r="E21" s="38">
        <v>8888</v>
      </c>
      <c r="F21" s="39">
        <v>8800</v>
      </c>
      <c r="G21" s="38">
        <v>9000</v>
      </c>
      <c r="H21" s="17"/>
      <c r="I21" s="17"/>
      <c r="J21" s="18"/>
      <c r="K21" s="19"/>
      <c r="L21" s="6">
        <f t="shared" ref="L21:L26" si="7">AVERAGE(E21:G21)</f>
        <v>8896</v>
      </c>
      <c r="M21" s="7">
        <f t="shared" ref="M21:M26" si="8">SQRT(((E21-L21)^2+(F21-L21)^2+(G21-L21)^2)/(3-1))</f>
        <v>100.23971268913334</v>
      </c>
      <c r="N21" s="7">
        <f t="shared" ref="N21:N26" si="9">(M21/L21)*100</f>
        <v>1.1267953314875601</v>
      </c>
      <c r="O21" s="5">
        <f t="shared" si="3"/>
        <v>17792</v>
      </c>
      <c r="P21" s="8">
        <f t="shared" si="4"/>
        <v>8896</v>
      </c>
      <c r="Q21" s="22">
        <f t="shared" si="5"/>
        <v>8896</v>
      </c>
      <c r="R21" s="32">
        <f t="shared" ref="R21:R26" si="10">Q21*D21</f>
        <v>17792</v>
      </c>
    </row>
    <row r="22" spans="1:19" ht="15.75" customHeight="1" x14ac:dyDescent="0.25">
      <c r="A22" s="44">
        <v>14</v>
      </c>
      <c r="B22" s="40" t="s">
        <v>47</v>
      </c>
      <c r="C22" s="15" t="s">
        <v>33</v>
      </c>
      <c r="D22" s="37">
        <v>31</v>
      </c>
      <c r="E22" s="38">
        <v>120</v>
      </c>
      <c r="F22" s="39">
        <v>90</v>
      </c>
      <c r="G22" s="38">
        <v>100</v>
      </c>
      <c r="H22" s="17"/>
      <c r="I22" s="17"/>
      <c r="J22" s="18"/>
      <c r="K22" s="19"/>
      <c r="L22" s="6">
        <f t="shared" si="7"/>
        <v>103.33333333333333</v>
      </c>
      <c r="M22" s="7">
        <f t="shared" si="8"/>
        <v>15.275252316519467</v>
      </c>
      <c r="N22" s="7">
        <f t="shared" si="9"/>
        <v>14.782502241793033</v>
      </c>
      <c r="O22" s="5">
        <f t="shared" si="3"/>
        <v>3203.3333333333335</v>
      </c>
      <c r="P22" s="8">
        <f t="shared" si="4"/>
        <v>103.33333333333334</v>
      </c>
      <c r="Q22" s="22">
        <f t="shared" si="5"/>
        <v>103.33</v>
      </c>
      <c r="R22" s="32">
        <f t="shared" si="10"/>
        <v>3203.23</v>
      </c>
    </row>
    <row r="23" spans="1:19" ht="15.75" x14ac:dyDescent="0.25">
      <c r="A23" s="44">
        <v>15</v>
      </c>
      <c r="B23" s="40" t="s">
        <v>48</v>
      </c>
      <c r="C23" s="15" t="s">
        <v>33</v>
      </c>
      <c r="D23" s="37">
        <v>5</v>
      </c>
      <c r="E23" s="38">
        <v>876</v>
      </c>
      <c r="F23" s="39">
        <v>800</v>
      </c>
      <c r="G23" s="38">
        <v>850</v>
      </c>
      <c r="H23" s="17"/>
      <c r="I23" s="17"/>
      <c r="J23" s="18"/>
      <c r="K23" s="19"/>
      <c r="L23" s="6">
        <f t="shared" si="7"/>
        <v>842</v>
      </c>
      <c r="M23" s="7">
        <f t="shared" si="8"/>
        <v>38.626415831655933</v>
      </c>
      <c r="N23" s="7">
        <f t="shared" si="9"/>
        <v>4.5874603125482105</v>
      </c>
      <c r="O23" s="5">
        <f t="shared" si="3"/>
        <v>4210</v>
      </c>
      <c r="P23" s="8">
        <f t="shared" si="4"/>
        <v>842</v>
      </c>
      <c r="Q23" s="22">
        <f t="shared" si="5"/>
        <v>842</v>
      </c>
      <c r="R23" s="32">
        <f t="shared" si="10"/>
        <v>4210</v>
      </c>
    </row>
    <row r="24" spans="1:19" ht="15.75" x14ac:dyDescent="0.25">
      <c r="A24" s="44">
        <v>16</v>
      </c>
      <c r="B24" s="40" t="s">
        <v>49</v>
      </c>
      <c r="C24" s="15" t="s">
        <v>33</v>
      </c>
      <c r="D24" s="37">
        <v>12</v>
      </c>
      <c r="E24" s="38">
        <v>689</v>
      </c>
      <c r="F24" s="39">
        <v>550</v>
      </c>
      <c r="G24" s="38">
        <v>600</v>
      </c>
      <c r="H24" s="17"/>
      <c r="I24" s="17"/>
      <c r="J24" s="18"/>
      <c r="K24" s="19"/>
      <c r="L24" s="6">
        <f t="shared" si="7"/>
        <v>613</v>
      </c>
      <c r="M24" s="7">
        <f t="shared" si="8"/>
        <v>70.405965656327737</v>
      </c>
      <c r="N24" s="7">
        <f t="shared" si="9"/>
        <v>11.485475637247591</v>
      </c>
      <c r="O24" s="5">
        <f t="shared" si="3"/>
        <v>7356</v>
      </c>
      <c r="P24" s="8">
        <f t="shared" si="4"/>
        <v>613</v>
      </c>
      <c r="Q24" s="22">
        <f t="shared" si="5"/>
        <v>613</v>
      </c>
      <c r="R24" s="32">
        <f t="shared" si="10"/>
        <v>7356</v>
      </c>
    </row>
    <row r="25" spans="1:19" ht="15.75" x14ac:dyDescent="0.25">
      <c r="A25" s="44">
        <v>17</v>
      </c>
      <c r="B25" s="40" t="s">
        <v>50</v>
      </c>
      <c r="C25" s="15" t="s">
        <v>33</v>
      </c>
      <c r="D25" s="37">
        <v>6</v>
      </c>
      <c r="E25" s="38">
        <v>400</v>
      </c>
      <c r="F25" s="39">
        <v>300</v>
      </c>
      <c r="G25" s="38">
        <v>350</v>
      </c>
      <c r="H25" s="17"/>
      <c r="I25" s="17"/>
      <c r="J25" s="18"/>
      <c r="K25" s="19"/>
      <c r="L25" s="6">
        <f t="shared" si="7"/>
        <v>350</v>
      </c>
      <c r="M25" s="7">
        <f t="shared" si="8"/>
        <v>50</v>
      </c>
      <c r="N25" s="7">
        <f t="shared" si="9"/>
        <v>14.285714285714285</v>
      </c>
      <c r="O25" s="5">
        <f t="shared" si="3"/>
        <v>2100</v>
      </c>
      <c r="P25" s="8">
        <f t="shared" si="4"/>
        <v>350</v>
      </c>
      <c r="Q25" s="22">
        <f t="shared" si="5"/>
        <v>350</v>
      </c>
      <c r="R25" s="32">
        <f t="shared" si="10"/>
        <v>2100</v>
      </c>
    </row>
    <row r="26" spans="1:19" ht="15.75" x14ac:dyDescent="0.25">
      <c r="A26" s="44">
        <v>18</v>
      </c>
      <c r="B26" s="40" t="s">
        <v>37</v>
      </c>
      <c r="C26" s="15" t="s">
        <v>33</v>
      </c>
      <c r="D26" s="37">
        <v>3</v>
      </c>
      <c r="E26" s="38">
        <v>1400</v>
      </c>
      <c r="F26" s="39">
        <v>1100</v>
      </c>
      <c r="G26" s="38">
        <v>1300</v>
      </c>
      <c r="H26" s="17"/>
      <c r="I26" s="17"/>
      <c r="J26" s="18"/>
      <c r="K26" s="19"/>
      <c r="L26" s="6">
        <f t="shared" si="7"/>
        <v>1266.6666666666667</v>
      </c>
      <c r="M26" s="7">
        <f t="shared" si="8"/>
        <v>152.75252316519467</v>
      </c>
      <c r="N26" s="7">
        <f t="shared" si="9"/>
        <v>12.059409723568001</v>
      </c>
      <c r="O26" s="5">
        <f t="shared" si="3"/>
        <v>3800</v>
      </c>
      <c r="P26" s="8">
        <f t="shared" si="4"/>
        <v>1266.6666666666667</v>
      </c>
      <c r="Q26" s="22">
        <f t="shared" si="5"/>
        <v>1266.6600000000001</v>
      </c>
      <c r="R26" s="32">
        <f t="shared" si="10"/>
        <v>3799.9800000000005</v>
      </c>
    </row>
    <row r="27" spans="1:19" ht="15.75" x14ac:dyDescent="0.2">
      <c r="A27" s="77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21">
        <f>SUM(R9:R26)</f>
        <v>140000.00000000003</v>
      </c>
      <c r="S27" s="33"/>
    </row>
    <row r="28" spans="1:19" ht="53.25" customHeight="1" x14ac:dyDescent="0.2">
      <c r="B28" s="84" t="s">
        <v>23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</row>
    <row r="29" spans="1:19" x14ac:dyDescent="0.2">
      <c r="C29" s="2"/>
      <c r="D29" s="3"/>
      <c r="E29" s="4"/>
      <c r="F29" s="4"/>
      <c r="G29" s="4"/>
      <c r="H29" s="4"/>
      <c r="I29" s="4"/>
      <c r="J29" s="4"/>
      <c r="K29" s="4"/>
      <c r="L29" s="2"/>
    </row>
    <row r="30" spans="1:19" x14ac:dyDescent="0.2">
      <c r="C30" s="2"/>
      <c r="D30" s="3"/>
      <c r="E30" s="4"/>
      <c r="F30" s="4"/>
      <c r="G30" s="4"/>
      <c r="H30" s="4"/>
      <c r="I30" s="4"/>
      <c r="J30" s="4"/>
      <c r="K30" s="4"/>
      <c r="L30" s="2"/>
      <c r="R30" s="33"/>
    </row>
    <row r="31" spans="1:19" x14ac:dyDescent="0.2">
      <c r="C31" s="2"/>
      <c r="D31" s="3"/>
      <c r="E31" s="4"/>
      <c r="F31" s="4"/>
      <c r="G31" s="4"/>
      <c r="H31" s="4"/>
      <c r="I31" s="4"/>
      <c r="J31" s="4"/>
      <c r="K31" s="4"/>
      <c r="L31" s="2"/>
      <c r="R31" s="33"/>
    </row>
    <row r="32" spans="1:19" ht="15.75" x14ac:dyDescent="0.25">
      <c r="B32" s="83" t="s">
        <v>22</v>
      </c>
      <c r="C32" s="83"/>
      <c r="D32" s="3"/>
      <c r="E32" s="4"/>
      <c r="F32" s="4"/>
      <c r="G32" s="4"/>
      <c r="H32" s="4"/>
      <c r="I32" s="4"/>
      <c r="J32" s="4"/>
      <c r="K32" s="4"/>
      <c r="L32" s="2"/>
    </row>
    <row r="33" spans="2:18" x14ac:dyDescent="0.2">
      <c r="C33" s="2"/>
      <c r="D33" s="3"/>
      <c r="E33" s="4"/>
      <c r="F33" s="4"/>
      <c r="G33" s="4"/>
      <c r="H33" s="4"/>
      <c r="I33" s="4"/>
      <c r="J33" s="4"/>
      <c r="K33" s="4"/>
      <c r="L33" s="2"/>
    </row>
    <row r="34" spans="2:18" ht="15" x14ac:dyDescent="0.25">
      <c r="B34" s="35" t="s">
        <v>32</v>
      </c>
      <c r="C34" s="11"/>
      <c r="D34" s="12"/>
      <c r="E34" s="63" t="s">
        <v>31</v>
      </c>
      <c r="F34" s="63"/>
      <c r="G34" s="63"/>
      <c r="H34" s="4"/>
      <c r="I34" s="4"/>
      <c r="J34" s="4"/>
      <c r="K34" s="4"/>
      <c r="L34" s="2"/>
    </row>
    <row r="35" spans="2:18" ht="15" x14ac:dyDescent="0.25">
      <c r="B35" s="36" t="s">
        <v>17</v>
      </c>
      <c r="C35" s="53" t="s">
        <v>18</v>
      </c>
      <c r="D35" s="53"/>
      <c r="E35" s="54" t="s">
        <v>19</v>
      </c>
      <c r="F35" s="54"/>
      <c r="G35" s="54"/>
      <c r="H35" s="4"/>
      <c r="I35" s="4"/>
      <c r="J35" s="4"/>
      <c r="K35" s="4"/>
      <c r="L35" s="2"/>
      <c r="R35" s="14"/>
    </row>
    <row r="36" spans="2:18" x14ac:dyDescent="0.2">
      <c r="C36" s="2"/>
      <c r="D36" s="3"/>
      <c r="E36" s="4"/>
      <c r="F36" s="4"/>
      <c r="G36" s="4"/>
      <c r="H36" s="4"/>
      <c r="I36" s="4"/>
      <c r="J36" s="4"/>
      <c r="K36" s="4"/>
      <c r="L36" s="2"/>
    </row>
    <row r="37" spans="2:18" x14ac:dyDescent="0.2">
      <c r="B37" s="41" t="s">
        <v>35</v>
      </c>
      <c r="C37" s="2"/>
      <c r="D37" s="3"/>
      <c r="E37" s="4"/>
      <c r="F37" s="4"/>
      <c r="G37" s="4"/>
      <c r="H37" s="4"/>
      <c r="I37" s="4"/>
      <c r="J37" s="4"/>
      <c r="K37" s="4"/>
      <c r="L37" s="2"/>
    </row>
    <row r="38" spans="2:18" x14ac:dyDescent="0.2">
      <c r="C38" s="2"/>
      <c r="D38" s="3"/>
      <c r="E38" s="4"/>
      <c r="F38" s="4"/>
      <c r="G38" s="4"/>
      <c r="H38" s="4"/>
      <c r="I38" s="4"/>
      <c r="J38" s="4"/>
      <c r="K38" s="4"/>
      <c r="L38" s="2"/>
    </row>
    <row r="39" spans="2:18" x14ac:dyDescent="0.2">
      <c r="C39" s="2"/>
      <c r="D39" s="3"/>
      <c r="E39" s="4"/>
      <c r="F39" s="4"/>
      <c r="G39" s="4"/>
      <c r="H39" s="4"/>
      <c r="I39" s="4"/>
      <c r="J39" s="4"/>
      <c r="K39" s="4"/>
      <c r="L39" s="2"/>
    </row>
    <row r="40" spans="2:18" x14ac:dyDescent="0.2">
      <c r="C40" s="2"/>
      <c r="D40" s="3"/>
      <c r="E40" s="4"/>
      <c r="F40" s="4"/>
      <c r="G40" s="4"/>
      <c r="H40" s="4"/>
      <c r="I40" s="4"/>
      <c r="J40" s="4"/>
      <c r="K40" s="4"/>
      <c r="L40" s="2"/>
    </row>
    <row r="41" spans="2:18" x14ac:dyDescent="0.2">
      <c r="C41" s="2"/>
      <c r="D41" s="3"/>
      <c r="E41" s="4"/>
      <c r="F41" s="4"/>
      <c r="G41" s="4"/>
      <c r="H41" s="4"/>
      <c r="I41" s="4"/>
      <c r="J41" s="4"/>
      <c r="K41" s="4"/>
      <c r="L41" s="2"/>
    </row>
    <row r="42" spans="2:18" x14ac:dyDescent="0.2">
      <c r="C42" s="2"/>
      <c r="D42" s="3"/>
      <c r="E42" s="4"/>
      <c r="F42" s="4"/>
      <c r="G42" s="4"/>
      <c r="H42" s="4"/>
      <c r="I42" s="4"/>
      <c r="J42" s="4"/>
      <c r="K42" s="4"/>
      <c r="L42" s="2"/>
    </row>
    <row r="43" spans="2:18" x14ac:dyDescent="0.2">
      <c r="C43" s="2"/>
      <c r="D43" s="3"/>
      <c r="E43" s="4"/>
      <c r="F43" s="4"/>
      <c r="G43" s="4"/>
      <c r="H43" s="4"/>
      <c r="I43" s="4"/>
      <c r="J43" s="4"/>
      <c r="K43" s="4"/>
      <c r="L43" s="2"/>
    </row>
    <row r="44" spans="2:18" x14ac:dyDescent="0.2">
      <c r="C44" s="2"/>
      <c r="D44" s="3"/>
      <c r="E44" s="4"/>
      <c r="F44" s="4"/>
      <c r="G44" s="4"/>
      <c r="H44" s="4"/>
      <c r="I44" s="4"/>
      <c r="J44" s="4"/>
      <c r="K44" s="4"/>
      <c r="L44" s="2"/>
    </row>
    <row r="45" spans="2:18" x14ac:dyDescent="0.2">
      <c r="C45" s="2"/>
      <c r="D45" s="3"/>
      <c r="E45" s="4"/>
      <c r="F45" s="4"/>
      <c r="G45" s="4"/>
      <c r="H45" s="4"/>
      <c r="I45" s="4"/>
      <c r="J45" s="4"/>
      <c r="K45" s="4"/>
      <c r="L45" s="2"/>
    </row>
    <row r="46" spans="2:18" x14ac:dyDescent="0.2">
      <c r="C46" s="2"/>
      <c r="D46" s="3"/>
      <c r="E46" s="4"/>
      <c r="F46" s="4"/>
      <c r="G46" s="4"/>
      <c r="H46" s="4"/>
      <c r="I46" s="4"/>
      <c r="J46" s="4"/>
      <c r="K46" s="4"/>
      <c r="L46" s="2"/>
    </row>
    <row r="47" spans="2:18" x14ac:dyDescent="0.2">
      <c r="C47" s="2"/>
      <c r="D47" s="3"/>
      <c r="E47" s="4"/>
      <c r="F47" s="4"/>
      <c r="G47" s="4"/>
      <c r="H47" s="4"/>
      <c r="I47" s="4"/>
      <c r="J47" s="4"/>
      <c r="K47" s="4"/>
      <c r="L47" s="2"/>
    </row>
    <row r="48" spans="2:18" x14ac:dyDescent="0.2">
      <c r="C48" s="2"/>
      <c r="D48" s="3"/>
      <c r="E48" s="4"/>
      <c r="F48" s="4"/>
      <c r="G48" s="4"/>
      <c r="H48" s="4"/>
      <c r="I48" s="4"/>
      <c r="J48" s="4"/>
      <c r="K48" s="4"/>
      <c r="L48" s="2"/>
    </row>
    <row r="49" spans="3:12" x14ac:dyDescent="0.2">
      <c r="C49" s="2"/>
      <c r="D49" s="3"/>
      <c r="E49" s="4"/>
      <c r="F49" s="4"/>
      <c r="G49" s="4"/>
      <c r="H49" s="4"/>
      <c r="I49" s="4"/>
      <c r="J49" s="4"/>
      <c r="K49" s="4"/>
      <c r="L49" s="2"/>
    </row>
    <row r="50" spans="3:12" x14ac:dyDescent="0.2">
      <c r="C50" s="2"/>
      <c r="D50" s="3"/>
      <c r="E50" s="4"/>
      <c r="F50" s="4"/>
      <c r="G50" s="4"/>
      <c r="H50" s="4"/>
      <c r="I50" s="4"/>
      <c r="J50" s="4"/>
      <c r="K50" s="4"/>
      <c r="L50" s="2"/>
    </row>
    <row r="51" spans="3:12" x14ac:dyDescent="0.2">
      <c r="C51" s="2"/>
      <c r="D51" s="3"/>
      <c r="E51" s="4"/>
      <c r="F51" s="4"/>
      <c r="G51" s="4"/>
      <c r="H51" s="4"/>
      <c r="I51" s="4"/>
      <c r="J51" s="4"/>
      <c r="K51" s="4"/>
      <c r="L51" s="2"/>
    </row>
    <row r="52" spans="3:12" x14ac:dyDescent="0.2"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3:12" x14ac:dyDescent="0.2"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3:12" x14ac:dyDescent="0.2"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3:12" x14ac:dyDescent="0.2"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3:12" x14ac:dyDescent="0.2"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3:12" x14ac:dyDescent="0.2"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3:12" x14ac:dyDescent="0.2"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21">
    <mergeCell ref="B32:C32"/>
    <mergeCell ref="E34:G34"/>
    <mergeCell ref="C35:D35"/>
    <mergeCell ref="E35:G35"/>
    <mergeCell ref="B28:R28"/>
    <mergeCell ref="I7:J7"/>
    <mergeCell ref="K7:K8"/>
    <mergeCell ref="L7:N7"/>
    <mergeCell ref="O7:R7"/>
    <mergeCell ref="A27:Q27"/>
    <mergeCell ref="A7:A8"/>
    <mergeCell ref="B7:B8"/>
    <mergeCell ref="C7:C8"/>
    <mergeCell ref="D7:D8"/>
    <mergeCell ref="E7:H7"/>
    <mergeCell ref="A6:R6"/>
    <mergeCell ref="O1:R1"/>
    <mergeCell ref="A2:R2"/>
    <mergeCell ref="A3:R3"/>
    <mergeCell ref="A4:R4"/>
    <mergeCell ref="A5:R5"/>
  </mergeCells>
  <conditionalFormatting sqref="N26">
    <cfRule type="cellIs" dxfId="17" priority="24" operator="greaterThan">
      <formula>33</formula>
    </cfRule>
  </conditionalFormatting>
  <conditionalFormatting sqref="N25">
    <cfRule type="cellIs" dxfId="16" priority="22" operator="greaterThan">
      <formula>33</formula>
    </cfRule>
  </conditionalFormatting>
  <conditionalFormatting sqref="N24">
    <cfRule type="cellIs" dxfId="15" priority="21" operator="greaterThan">
      <formula>33</formula>
    </cfRule>
  </conditionalFormatting>
  <conditionalFormatting sqref="N23">
    <cfRule type="cellIs" dxfId="14" priority="20" operator="greaterThan">
      <formula>33</formula>
    </cfRule>
  </conditionalFormatting>
  <conditionalFormatting sqref="N22">
    <cfRule type="cellIs" dxfId="13" priority="19" operator="greaterThan">
      <formula>33</formula>
    </cfRule>
  </conditionalFormatting>
  <conditionalFormatting sqref="N21">
    <cfRule type="cellIs" dxfId="12" priority="18" operator="greaterThan">
      <formula>33</formula>
    </cfRule>
  </conditionalFormatting>
  <conditionalFormatting sqref="N20">
    <cfRule type="cellIs" dxfId="11" priority="16" operator="greaterThan">
      <formula>33</formula>
    </cfRule>
  </conditionalFormatting>
  <conditionalFormatting sqref="N19">
    <cfRule type="cellIs" dxfId="10" priority="15" operator="greaterThan">
      <formula>33</formula>
    </cfRule>
  </conditionalFormatting>
  <conditionalFormatting sqref="N18">
    <cfRule type="cellIs" dxfId="9" priority="13" operator="greaterThan">
      <formula>33</formula>
    </cfRule>
  </conditionalFormatting>
  <conditionalFormatting sqref="N17">
    <cfRule type="cellIs" dxfId="8" priority="11" operator="greaterThan">
      <formula>33</formula>
    </cfRule>
  </conditionalFormatting>
  <conditionalFormatting sqref="N16">
    <cfRule type="cellIs" dxfId="7" priority="10" operator="greaterThan">
      <formula>33</formula>
    </cfRule>
  </conditionalFormatting>
  <conditionalFormatting sqref="N15">
    <cfRule type="cellIs" dxfId="6" priority="9" operator="greaterThan">
      <formula>33</formula>
    </cfRule>
  </conditionalFormatting>
  <conditionalFormatting sqref="N14">
    <cfRule type="cellIs" dxfId="5" priority="7" operator="greaterThan">
      <formula>33</formula>
    </cfRule>
  </conditionalFormatting>
  <conditionalFormatting sqref="N13">
    <cfRule type="cellIs" dxfId="4" priority="6" operator="greaterThan">
      <formula>33</formula>
    </cfRule>
  </conditionalFormatting>
  <conditionalFormatting sqref="N12">
    <cfRule type="cellIs" dxfId="3" priority="4" operator="greaterThan">
      <formula>33</formula>
    </cfRule>
  </conditionalFormatting>
  <conditionalFormatting sqref="N11">
    <cfRule type="cellIs" dxfId="2" priority="3" operator="greaterThan">
      <formula>33</formula>
    </cfRule>
  </conditionalFormatting>
  <conditionalFormatting sqref="N10">
    <cfRule type="cellIs" dxfId="1" priority="2" operator="greaterThan">
      <formula>33</formula>
    </cfRule>
  </conditionalFormatting>
  <conditionalFormatting sqref="N9">
    <cfRule type="cellIs" dxfId="0" priority="1" operator="greaterThan">
      <formula>33</formula>
    </cfRule>
  </conditionalFormatting>
  <pageMargins left="0.25" right="0.25" top="0.75" bottom="0.75" header="0.3" footer="0.3"/>
  <pageSetup paperSize="9" scale="55" fitToHeight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Н(М)ЦК</vt:lpstr>
      <vt:lpstr>Расчет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ПРПСО</dc:creator>
  <cp:lastModifiedBy>ПРПСО</cp:lastModifiedBy>
  <cp:lastPrinted>2026-07-23T10:20:11Z</cp:lastPrinted>
  <dcterms:created xsi:type="dcterms:W3CDTF">2014-01-15T18:15:09Z</dcterms:created>
  <dcterms:modified xsi:type="dcterms:W3CDTF">2026-07-23T10:39:40Z</dcterms:modified>
</cp:coreProperties>
</file>