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KONKURS\2026\03=ЕП44\Поставка лампы\"/>
    </mc:Choice>
  </mc:AlternateContent>
  <bookViews>
    <workbookView xWindow="0" yWindow="0" windowWidth="22260" windowHeight="1264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M13" i="1"/>
  <c r="M15" i="1"/>
  <c r="M14" i="1"/>
  <c r="I14" i="1"/>
  <c r="H14" i="1"/>
  <c r="G14" i="1"/>
  <c r="J14" i="1"/>
  <c r="L14" i="1"/>
  <c r="K14" i="1"/>
  <c r="J13" i="1"/>
  <c r="K13" i="1"/>
</calcChain>
</file>

<file path=xl/sharedStrings.xml><?xml version="1.0" encoding="utf-8"?>
<sst xmlns="http://schemas.openxmlformats.org/spreadsheetml/2006/main" count="26" uniqueCount="26">
  <si>
    <t>Основные характеристики объекта закупки</t>
  </si>
  <si>
    <t>Используемый метод определения НМЦК с обоснованием:</t>
  </si>
  <si>
    <t>Характеристики объекта закупки приведены в Техническом задании</t>
  </si>
  <si>
    <t>Наименование товара, услуги (работы)</t>
  </si>
  <si>
    <t>ОКПД2/КТРУ</t>
  </si>
  <si>
    <t>Единица измерения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</si>
  <si>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</si>
  <si>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</si>
  <si>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</si>
  <si>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</si>
  <si>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№ п/п</t>
  </si>
  <si>
    <t>ИТОГО:</t>
  </si>
  <si>
    <t>Количество</t>
  </si>
  <si>
    <t>шт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</si>
  <si>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</si>
  <si>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44-ФЗ.
Расчет выполнен в соответствии с Методическими рекомендациями, утвержденными приказом МЭР РФ от 02.10.2013 №567</t>
  </si>
  <si>
    <t>на Поставку лампы для проектора для нужд ГМИИ им. А.С. Пушкина</t>
  </si>
  <si>
    <t>27.40.15.119</t>
  </si>
  <si>
    <t>Лампа для проектора 5J.JDP05.001  (с модулем)</t>
  </si>
  <si>
    <t>Итого стоимость товара</t>
  </si>
  <si>
    <t>На основании проведенного анализа рынка и расчетов, НМЦК составляет: 23 715,33 (Двадцать три тысячи семьсот пятнадцать рублей 33 копейки)</t>
  </si>
  <si>
    <t xml:space="preserve">Обоснование начальной (максимальной) цены контракта, 
 заключаемого с единственным поставщиком (подрядчиком, исполнителем)           </t>
  </si>
  <si>
    <t xml:space="preserve">Расчет НМЦК: 1. Запрос №1 исх. № 1572 от 10.04.2026г.
2. Запрос №2 исх. № 1573 от 10.04.2026г.
3. Запрос №3 исх. № 1622 от 13.04.2026г.
4. Запрос №4 исх. № 1577 от 10.04.2026г.
5. Запрос №5 исх. № 1623 от 13.04.2026г.
</t>
  </si>
  <si>
    <t>Поставщик 3
КП   Исх. № 119 от 13.04.2026             Вх. № 1144 от 15.04.2026   
Цена (руб.)</t>
  </si>
  <si>
    <t>Поставщик 4
КП  Исх. № КП 069 от 10.04.2026 Вх. №     1146 от 15.04.2026   
Цена (руб.)</t>
  </si>
  <si>
    <t>Поставщик 5
КП   Исх. № 123 от 14.04.2026 Вх. № 1145 от 15.04.2026   
Цена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</si>
</sst>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/>
    <xf numFmtId="0" fontId="0" fillId="0" borderId="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8</xdr:row>
      <xdr:rowOff>266700</xdr:rowOff>
    </xdr:from>
    <xdr:to>
      <xdr:col>2</xdr:col>
      <xdr:colOff>1143001</xdr:colOff>
      <xdr:row>8</xdr:row>
      <xdr:rowOff>838200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6519F132-2EF5-4570-9FBB-0E24552DD02D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1" y="2428875"/>
          <a:ext cx="1543050" cy="5715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57150</xdr:colOff>
      <xdr:row>11</xdr:row>
      <xdr:rowOff>0</xdr:rowOff>
    </xdr:from>
    <xdr:to>
      <xdr:col>9</xdr:col>
      <xdr:colOff>1095375</xdr:colOff>
      <xdr:row>11</xdr:row>
      <xdr:rowOff>504825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23A6AED7-7A44-4615-8B51-C87F5F156FC2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15300" y="4762500"/>
          <a:ext cx="1038225" cy="5048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114300</xdr:colOff>
      <xdr:row>11</xdr:row>
      <xdr:rowOff>47626</xdr:rowOff>
    </xdr:from>
    <xdr:to>
      <xdr:col>10</xdr:col>
      <xdr:colOff>1066800</xdr:colOff>
      <xdr:row>11</xdr:row>
      <xdr:rowOff>466726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475DA0B8-338F-4779-B9DA-92DA950F05AA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82125" y="4810126"/>
          <a:ext cx="952500" cy="4191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57150</xdr:colOff>
      <xdr:row>11</xdr:row>
      <xdr:rowOff>47625</xdr:rowOff>
    </xdr:from>
    <xdr:to>
      <xdr:col>12</xdr:col>
      <xdr:colOff>1066800</xdr:colOff>
      <xdr:row>11</xdr:row>
      <xdr:rowOff>485775</xdr:rowOff>
    </xdr:to>
    <xdr:pic>
      <xdr:nvPicPr>
        <xdr:cNvPr id="8" name="Изображение 2">
          <a:extLst>
            <a:ext uri="{FF2B5EF4-FFF2-40B4-BE49-F238E27FC236}">
              <a16:creationId xmlns:a16="http://schemas.microsoft.com/office/drawing/2014/main" id="{37F8A284-0536-4833-BCE7-ECBDA71C4D74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0450" y="4810125"/>
          <a:ext cx="1009650" cy="4381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tabSelected="1" workbookViewId="0">
      <selection activeCell="C29" sqref="C29"/>
    </sheetView>
  </sheetViews>
  <sheetFormatPr defaultRowHeight="15" x14ac:dyDescent="0.25"/>
  <cols>
    <col min="1" max="1" width="4.28515625" style="2" customWidth="1"/>
    <col min="2" max="2" width="6.85546875" style="2" customWidth="1"/>
    <col min="3" max="3" width="37.140625" style="2" customWidth="1"/>
    <col min="4" max="4" width="16.42578125" style="2" customWidth="1"/>
    <col min="5" max="5" width="10.85546875" style="2" customWidth="1"/>
    <col min="6" max="6" width="12.42578125" style="2" customWidth="1"/>
    <col min="7" max="7" width="14.7109375" style="2" customWidth="1"/>
    <col min="8" max="8" width="13.42578125" style="2" customWidth="1"/>
    <col min="9" max="9" width="14.7109375" style="2" customWidth="1"/>
    <col min="10" max="10" width="18.140625" style="2" customWidth="1"/>
    <col min="11" max="11" width="16.7109375" style="2" customWidth="1"/>
    <col min="12" max="12" width="11.7109375" style="2" customWidth="1"/>
    <col min="13" max="13" width="16.42578125" style="2" customWidth="1"/>
    <col min="14" max="25" width="9.140625" style="5"/>
    <col min="26" max="16384" width="9.140625" style="2"/>
  </cols>
  <sheetData>
    <row r="2" spans="1:24" ht="30.75" customHeight="1" x14ac:dyDescent="0.25">
      <c r="A2" s="1"/>
      <c r="B2" s="27" t="s">
        <v>21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x14ac:dyDescent="0.25">
      <c r="B3" s="28" t="s">
        <v>16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15" customHeight="1" x14ac:dyDescent="0.25">
      <c r="B6" s="24" t="s">
        <v>0</v>
      </c>
      <c r="C6" s="26"/>
      <c r="D6" s="33" t="s">
        <v>2</v>
      </c>
      <c r="E6" s="34"/>
      <c r="F6" s="34"/>
      <c r="G6" s="34"/>
      <c r="H6" s="34"/>
      <c r="I6" s="34"/>
      <c r="J6" s="34"/>
      <c r="K6" s="34"/>
      <c r="L6" s="34"/>
      <c r="M6" s="35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9.5" customHeight="1" x14ac:dyDescent="0.25">
      <c r="B7" s="24" t="s">
        <v>1</v>
      </c>
      <c r="C7" s="26"/>
      <c r="D7" s="24" t="s">
        <v>15</v>
      </c>
      <c r="E7" s="25"/>
      <c r="F7" s="25"/>
      <c r="G7" s="25"/>
      <c r="H7" s="25"/>
      <c r="I7" s="25"/>
      <c r="J7" s="25"/>
      <c r="K7" s="25"/>
      <c r="L7" s="25"/>
      <c r="M7" s="26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ht="90" customHeight="1" x14ac:dyDescent="0.25">
      <c r="B8" s="24" t="s">
        <v>22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128.25" customHeight="1" x14ac:dyDescent="0.25">
      <c r="B9" s="24" t="s">
        <v>14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</row>
    <row r="10" spans="1:24" x14ac:dyDescent="0.25"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24" ht="51" customHeight="1" x14ac:dyDescent="0.25">
      <c r="B11" s="37" t="s">
        <v>10</v>
      </c>
      <c r="C11" s="37" t="s">
        <v>3</v>
      </c>
      <c r="D11" s="37" t="s">
        <v>4</v>
      </c>
      <c r="E11" s="31" t="s">
        <v>12</v>
      </c>
      <c r="F11" s="36" t="s">
        <v>5</v>
      </c>
      <c r="G11" s="36" t="s">
        <v>23</v>
      </c>
      <c r="H11" s="36" t="s">
        <v>24</v>
      </c>
      <c r="I11" s="36" t="s">
        <v>25</v>
      </c>
      <c r="J11" s="10" t="s">
        <v>6</v>
      </c>
      <c r="K11" s="10" t="s">
        <v>7</v>
      </c>
      <c r="L11" s="36" t="s">
        <v>8</v>
      </c>
      <c r="M11" s="11" t="s">
        <v>9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ht="93" customHeight="1" x14ac:dyDescent="0.25">
      <c r="B12" s="37"/>
      <c r="C12" s="37"/>
      <c r="D12" s="37"/>
      <c r="E12" s="32"/>
      <c r="F12" s="36"/>
      <c r="G12" s="36"/>
      <c r="H12" s="36"/>
      <c r="I12" s="36"/>
      <c r="J12" s="4"/>
      <c r="K12" s="4"/>
      <c r="L12" s="36"/>
      <c r="M12" s="4"/>
    </row>
    <row r="13" spans="1:24" ht="41.25" customHeight="1" x14ac:dyDescent="0.25">
      <c r="B13" s="12">
        <v>1</v>
      </c>
      <c r="C13" s="17" t="s">
        <v>18</v>
      </c>
      <c r="D13" s="20" t="s">
        <v>17</v>
      </c>
      <c r="E13" s="12">
        <v>1</v>
      </c>
      <c r="F13" s="12" t="s">
        <v>13</v>
      </c>
      <c r="G13" s="21">
        <v>19154</v>
      </c>
      <c r="H13" s="21">
        <v>30620</v>
      </c>
      <c r="I13" s="21">
        <v>21372</v>
      </c>
      <c r="J13" s="21">
        <f>STDEV(G13:I13)</f>
        <v>6081.5867447018609</v>
      </c>
      <c r="K13" s="21">
        <f>J13/L13*100</f>
        <v>25.644112436546795</v>
      </c>
      <c r="L13" s="21">
        <f>AVERAGE(G13:I13)</f>
        <v>23715.333333333332</v>
      </c>
      <c r="M13" s="21">
        <f>E13*L13</f>
        <v>23715.333333333332</v>
      </c>
    </row>
    <row r="14" spans="1:24" ht="45" x14ac:dyDescent="0.25">
      <c r="B14" s="12"/>
      <c r="C14" s="16"/>
      <c r="D14" s="18"/>
      <c r="E14" s="12"/>
      <c r="F14" s="19" t="s">
        <v>19</v>
      </c>
      <c r="G14" s="21">
        <f>G13*E13</f>
        <v>19154</v>
      </c>
      <c r="H14" s="21">
        <f>H13*E13</f>
        <v>30620</v>
      </c>
      <c r="I14" s="21">
        <f>I13*E13</f>
        <v>21372</v>
      </c>
      <c r="J14" s="21">
        <f t="shared" ref="J14" si="0">STDEV(G14:I14)</f>
        <v>6081.5867447018609</v>
      </c>
      <c r="K14" s="21">
        <f t="shared" ref="K14" si="1">J14/L14*100</f>
        <v>25.644112436546795</v>
      </c>
      <c r="L14" s="21">
        <f t="shared" ref="L14" si="2">AVERAGE(G14:I14)</f>
        <v>23715.333333333332</v>
      </c>
      <c r="M14" s="21">
        <f>L13*E13</f>
        <v>23715.333333333332</v>
      </c>
    </row>
    <row r="15" spans="1:24" x14ac:dyDescent="0.25">
      <c r="B15" s="12"/>
      <c r="C15" s="4"/>
      <c r="D15" s="4"/>
      <c r="E15" s="4"/>
      <c r="F15" s="4"/>
      <c r="G15" s="21"/>
      <c r="H15" s="21"/>
      <c r="I15" s="21"/>
      <c r="J15" s="21"/>
      <c r="K15" s="21"/>
      <c r="L15" s="22" t="s">
        <v>11</v>
      </c>
      <c r="M15" s="23">
        <f>SUM(M13:M13)</f>
        <v>23715.333333333332</v>
      </c>
    </row>
    <row r="16" spans="1:24" x14ac:dyDescent="0.25">
      <c r="B16" s="38" t="s">
        <v>20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</sheetData>
  <mergeCells count="18">
    <mergeCell ref="B16:M16"/>
    <mergeCell ref="G11:G12"/>
    <mergeCell ref="H11:H12"/>
    <mergeCell ref="I11:I12"/>
    <mergeCell ref="D7:M7"/>
    <mergeCell ref="B2:M2"/>
    <mergeCell ref="B3:M3"/>
    <mergeCell ref="B8:M8"/>
    <mergeCell ref="E11:E12"/>
    <mergeCell ref="B9:M9"/>
    <mergeCell ref="B6:C6"/>
    <mergeCell ref="B7:C7"/>
    <mergeCell ref="D6:M6"/>
    <mergeCell ref="L11:L12"/>
    <mergeCell ref="F11:F12"/>
    <mergeCell ref="D11:D12"/>
    <mergeCell ref="C11:C12"/>
    <mergeCell ref="B11:B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Александровна Сергеева</dc:creator>
  <cp:lastModifiedBy>Наталия Николаевна Образцова</cp:lastModifiedBy>
  <dcterms:created xsi:type="dcterms:W3CDTF">2015-06-05T18:19:34Z</dcterms:created>
  <dcterms:modified xsi:type="dcterms:W3CDTF">2026-04-28T09:11:31Z</dcterms:modified>
</cp:coreProperties>
</file>