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7D164C4-D8B4-4C3A-9CE6-FF296C67B6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  <sheet name="Лист2" sheetId="6" r:id="rId3"/>
  </sheets>
  <definedNames>
    <definedName name="_xlnm.Print_Area" localSheetId="0">ОЦДИ!$A$1:$K$16</definedName>
  </definedNames>
  <calcPr calcId="191029"/>
</workbook>
</file>

<file path=xl/calcChain.xml><?xml version="1.0" encoding="utf-8"?>
<calcChain xmlns="http://schemas.openxmlformats.org/spreadsheetml/2006/main">
  <c r="A20" i="6" l="1"/>
  <c r="C2" i="6" l="1"/>
  <c r="C3" i="6"/>
  <c r="C4" i="6"/>
  <c r="C5" i="6"/>
  <c r="C6" i="6"/>
  <c r="C1" i="6"/>
  <c r="C7" i="6" l="1"/>
  <c r="I6" i="4"/>
  <c r="H6" i="4"/>
  <c r="K6" i="4" s="1"/>
  <c r="J6" i="4" l="1"/>
  <c r="K7" i="4"/>
  <c r="J3" i="5" l="1"/>
</calcChain>
</file>

<file path=xl/sharedStrings.xml><?xml version="1.0" encoding="utf-8"?>
<sst xmlns="http://schemas.openxmlformats.org/spreadsheetml/2006/main" count="22" uniqueCount="22">
  <si>
    <t>Ед.изм.</t>
  </si>
  <si>
    <t>Рыночная стоимость, руб</t>
  </si>
  <si>
    <t>№</t>
  </si>
  <si>
    <t>ИТОГО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</si>
  <si>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</si>
  <si>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</si>
  <si>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</si>
  <si>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</si>
  <si>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</si>
  <si>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</si>
  <si>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</si>
  <si>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</si>
  <si>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</si>
  <si>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</si>
  <si>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t>штука</t>
  </si>
  <si>
    <t>Расчет стартовой цены методом сопоставимых рыночных цен (анализа рынка)
на поставку насосов для геотехнологических работ</t>
  </si>
  <si>
    <t>Насос-компрессор</t>
  </si>
  <si>
    <t>Дата подготовки расчета стартовой цены: 03.07.2026</t>
  </si>
  <si>
    <t>Источник информации №1: Технико-коммерческое предложение № ЭВ-13806 от 22.06.2026</t>
  </si>
  <si>
    <t>Источник информации №3: Технико-коммерческое предложение № 65259-0503-642/Л1/Д от 05.03.2026</t>
  </si>
  <si>
    <t>Источник информации №2: Технико-коммерческое предложение № 1124 от 05.03.2026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</si>
  <si>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307 799 (Триста семь тысяч семьсот девяносто девять) рублей 90 копеек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</si>
</sst>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#,##0.00;[Red]#,##0.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0" fillId="0" borderId="0" xfId="0" applyNumberFormat="1"/>
    <xf numFmtId="43" fontId="0" fillId="0" borderId="0" xfId="0" applyNumberFormat="1"/>
    <xf numFmtId="165" fontId="12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43" fontId="9" fillId="0" borderId="0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  <xf numFmtId="0" fontId="17" fillId="0" borderId="9" xfId="0" applyFont="1" applyBorder="1" applyAlignment="1">
      <alignment horizontal="right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1"/>
  <sheetViews>
    <sheetView showGridLines="0" tabSelected="1" zoomScale="85" zoomScaleNormal="85" workbookViewId="0">
      <selection activeCell="A16" sqref="A16:XFD16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6"/>
    </row>
    <row r="2" spans="1:12" s="17" customFormat="1" ht="112.5" customHeight="1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6"/>
    </row>
    <row r="3" spans="1:12" ht="40.9" customHeight="1">
      <c r="A3" s="41" t="s">
        <v>2</v>
      </c>
      <c r="B3" s="41" t="s">
        <v>4</v>
      </c>
      <c r="C3" s="41" t="s">
        <v>0</v>
      </c>
      <c r="D3" s="41" t="s">
        <v>5</v>
      </c>
      <c r="E3" s="43" t="s">
        <v>7</v>
      </c>
      <c r="F3" s="43" t="s">
        <v>9</v>
      </c>
      <c r="G3" s="43" t="s">
        <v>10</v>
      </c>
      <c r="H3" s="50" t="s">
        <v>6</v>
      </c>
      <c r="I3" s="42" t="s">
        <v>11</v>
      </c>
      <c r="J3" s="41" t="s">
        <v>8</v>
      </c>
      <c r="K3" s="49" t="s">
        <v>1</v>
      </c>
      <c r="L3" s="6"/>
    </row>
    <row r="4" spans="1:12" ht="15" customHeight="1">
      <c r="A4" s="41"/>
      <c r="B4" s="41"/>
      <c r="C4" s="41"/>
      <c r="D4" s="41"/>
      <c r="E4" s="44"/>
      <c r="F4" s="44"/>
      <c r="G4" s="44"/>
      <c r="H4" s="51"/>
      <c r="I4" s="47"/>
      <c r="J4" s="41"/>
      <c r="K4" s="49"/>
      <c r="L4" s="6"/>
    </row>
    <row r="5" spans="1:12" ht="31.9" customHeight="1" thickBot="1">
      <c r="A5" s="42"/>
      <c r="B5" s="42"/>
      <c r="C5" s="42"/>
      <c r="D5" s="42"/>
      <c r="E5" s="44"/>
      <c r="F5" s="44"/>
      <c r="G5" s="44"/>
      <c r="H5" s="52"/>
      <c r="I5" s="48"/>
      <c r="J5" s="41"/>
      <c r="K5" s="49"/>
      <c r="L5" s="6"/>
    </row>
    <row r="6" spans="1:12" ht="16.5" thickBot="1">
      <c r="A6" s="19">
        <v>1</v>
      </c>
      <c r="B6" s="20" t="s">
        <v>16</v>
      </c>
      <c r="C6" s="21" t="s">
        <v>14</v>
      </c>
      <c r="D6" s="22">
        <v>2</v>
      </c>
      <c r="E6" s="16">
        <v>143699.85</v>
      </c>
      <c r="F6" s="35">
        <v>155000</v>
      </c>
      <c r="G6" s="32">
        <v>163000</v>
      </c>
      <c r="H6" s="25">
        <f t="shared" ref="H6" si="0">ROUND(AVERAGE(E6:G6),2)</f>
        <v>153899.95000000001</v>
      </c>
      <c r="I6" s="23">
        <f t="shared" ref="I6" si="1">STDEV(E6:G6)</f>
        <v>9696.9856144834994</v>
      </c>
      <c r="J6" s="24">
        <f t="shared" ref="J6" si="2">I6/H6*100</f>
        <v>6.300837404094997</v>
      </c>
      <c r="K6" s="27">
        <f t="shared" ref="K6" si="3">H6*D6</f>
        <v>307799.90000000002</v>
      </c>
      <c r="L6" s="6"/>
    </row>
    <row r="7" spans="1:12" ht="15" customHeight="1">
      <c r="A7" s="39" t="s">
        <v>3</v>
      </c>
      <c r="B7" s="39"/>
      <c r="C7" s="39"/>
      <c r="D7" s="39"/>
      <c r="E7" s="39"/>
      <c r="F7" s="39"/>
      <c r="G7" s="39"/>
      <c r="H7" s="39"/>
      <c r="I7" s="39"/>
      <c r="J7" s="40"/>
      <c r="K7" s="34">
        <f>SUM(K6:K6)</f>
        <v>307799.90000000002</v>
      </c>
      <c r="L7" s="6"/>
    </row>
    <row r="8" spans="1:12" ht="15.75">
      <c r="A8" s="7"/>
      <c r="B8" s="15"/>
      <c r="C8" s="7"/>
      <c r="D8" s="7"/>
      <c r="E8" s="7"/>
      <c r="F8" s="7"/>
      <c r="G8" s="7"/>
      <c r="H8" s="7"/>
      <c r="I8" s="11"/>
      <c r="J8" s="12"/>
      <c r="K8" s="12"/>
      <c r="L8" s="6"/>
    </row>
    <row r="9" spans="1:12" ht="72.75" customHeight="1">
      <c r="A9" s="38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6"/>
    </row>
    <row r="10" spans="1:12" ht="43.5" customHeight="1">
      <c r="A10" s="53" t="s">
        <v>17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6"/>
    </row>
    <row r="11" spans="1:12" ht="18.75">
      <c r="A11" s="28" t="s">
        <v>13</v>
      </c>
      <c r="B11" s="15"/>
      <c r="C11" s="8"/>
      <c r="D11" s="8"/>
      <c r="E11" s="9"/>
      <c r="F11" s="9"/>
      <c r="G11" s="9"/>
      <c r="H11" s="9"/>
      <c r="I11" s="10"/>
      <c r="J11" s="10"/>
      <c r="K11" s="10"/>
      <c r="L11" s="6"/>
    </row>
    <row r="12" spans="1:12" ht="15.75">
      <c r="A12" s="28" t="s">
        <v>18</v>
      </c>
      <c r="B12" s="28"/>
      <c r="C12" s="8"/>
      <c r="D12" s="8"/>
      <c r="E12" s="9"/>
      <c r="F12" s="9"/>
      <c r="G12" s="9"/>
      <c r="H12" s="9"/>
      <c r="I12" s="11"/>
      <c r="J12" s="12"/>
      <c r="K12" s="12"/>
      <c r="L12" s="6"/>
    </row>
    <row r="13" spans="1:12" ht="15.75">
      <c r="A13" s="28" t="s">
        <v>20</v>
      </c>
      <c r="B13" s="28"/>
      <c r="C13" s="7"/>
      <c r="D13" s="7"/>
      <c r="E13" s="14"/>
      <c r="F13" s="14"/>
      <c r="G13" s="14"/>
      <c r="H13" s="14"/>
      <c r="I13" s="29"/>
      <c r="J13" s="29"/>
      <c r="K13" s="12"/>
      <c r="L13" s="6"/>
    </row>
    <row r="14" spans="1:12" ht="15.75">
      <c r="A14" s="28" t="s">
        <v>19</v>
      </c>
      <c r="B14" s="28"/>
      <c r="C14" s="7"/>
      <c r="D14" s="7"/>
      <c r="E14" s="14"/>
      <c r="F14" s="8"/>
      <c r="G14" s="14"/>
      <c r="H14" s="14"/>
      <c r="I14" s="29"/>
      <c r="J14" s="29"/>
      <c r="K14" s="12"/>
      <c r="L14" s="6"/>
    </row>
    <row r="15" spans="1:12" ht="15.75">
      <c r="A15" s="7"/>
      <c r="B15" s="15"/>
      <c r="C15" s="7"/>
      <c r="D15" s="7"/>
      <c r="E15" s="14"/>
      <c r="F15" s="8"/>
      <c r="G15" s="14"/>
      <c r="H15" s="14"/>
      <c r="I15" s="29"/>
      <c r="J15" s="29"/>
      <c r="K15" s="12"/>
      <c r="L15" s="6"/>
    </row>
    <row r="16" spans="1:12" ht="15.75">
      <c r="A16" s="7"/>
      <c r="B16" s="13"/>
      <c r="C16" s="8"/>
      <c r="D16" s="18"/>
      <c r="E16" s="18"/>
      <c r="F16" s="45"/>
      <c r="G16" s="45"/>
      <c r="H16" s="45"/>
      <c r="I16" s="46"/>
      <c r="J16" s="46"/>
      <c r="K16" s="12"/>
      <c r="L16" s="6"/>
    </row>
    <row r="17" spans="9:9">
      <c r="I17" s="4"/>
    </row>
    <row r="18" spans="9:9">
      <c r="I18" s="4"/>
    </row>
    <row r="19" spans="9:9">
      <c r="I19" s="4"/>
    </row>
    <row r="20" spans="9:9">
      <c r="I20" s="4"/>
    </row>
    <row r="21" spans="9:9">
      <c r="I21" s="4"/>
    </row>
    <row r="22" spans="9:9">
      <c r="I22" s="4"/>
    </row>
    <row r="23" spans="9:9">
      <c r="I23" s="4"/>
    </row>
    <row r="24" spans="9:9">
      <c r="I24" s="4"/>
    </row>
    <row r="25" spans="9:9">
      <c r="I25" s="4"/>
    </row>
    <row r="26" spans="9:9">
      <c r="I26" s="4"/>
    </row>
    <row r="27" spans="9:9">
      <c r="I27" s="4"/>
    </row>
    <row r="28" spans="9:9">
      <c r="I28" s="4"/>
    </row>
    <row r="29" spans="9:9">
      <c r="I29" s="4"/>
    </row>
    <row r="30" spans="9:9">
      <c r="I30" s="4"/>
    </row>
    <row r="31" spans="9:9">
      <c r="I31" s="4"/>
    </row>
    <row r="32" spans="9:9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</sheetData>
  <mergeCells count="18">
    <mergeCell ref="F16:H16"/>
    <mergeCell ref="I16:J16"/>
    <mergeCell ref="I3:I5"/>
    <mergeCell ref="J3:J5"/>
    <mergeCell ref="K3:K5"/>
    <mergeCell ref="H3:H5"/>
    <mergeCell ref="F3:F5"/>
    <mergeCell ref="G3:G5"/>
    <mergeCell ref="A10:K10"/>
    <mergeCell ref="A2:K2"/>
    <mergeCell ref="A1:K1"/>
    <mergeCell ref="A9:K9"/>
    <mergeCell ref="A7:J7"/>
    <mergeCell ref="C3:C5"/>
    <mergeCell ref="E3:E5"/>
    <mergeCell ref="A3:A5"/>
    <mergeCell ref="B3:B5"/>
    <mergeCell ref="D3:D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2:J4"/>
  <sheetViews>
    <sheetView zoomScale="160" zoomScaleNormal="160" workbookViewId="0">
      <selection activeCell="J3" sqref="J3"/>
    </sheetView>
  </sheetViews>
  <sheetFormatPr defaultRowHeight="15"/>
  <sheetData>
    <row r="2" spans="8:10">
      <c r="H2">
        <v>538689.64</v>
      </c>
    </row>
    <row r="3" spans="8:10">
      <c r="H3">
        <v>570429.06999999995</v>
      </c>
      <c r="J3">
        <f>(H2+H3+H4)/3</f>
        <v>599372.91</v>
      </c>
    </row>
    <row r="4" spans="8:10">
      <c r="H4">
        <v>689000.02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>
      <selection activeCell="C5" sqref="C5"/>
    </sheetView>
  </sheetViews>
  <sheetFormatPr defaultRowHeight="15"/>
  <cols>
    <col min="1" max="1" width="15.42578125" customWidth="1"/>
    <col min="2" max="2" width="13.5703125" customWidth="1"/>
    <col min="3" max="3" width="16.28515625" customWidth="1"/>
  </cols>
  <sheetData>
    <row r="1" spans="1:3" ht="16.5" thickBot="1">
      <c r="A1" s="22">
        <v>30</v>
      </c>
      <c r="B1" s="32">
        <v>1683.6</v>
      </c>
      <c r="C1" s="31">
        <f>A1*B1</f>
        <v>50508</v>
      </c>
    </row>
    <row r="2" spans="1:3" ht="16.5" thickBot="1">
      <c r="A2" s="22">
        <v>30</v>
      </c>
      <c r="B2" s="32">
        <v>1976.4</v>
      </c>
      <c r="C2" s="31">
        <f t="shared" ref="C2:C6" si="0">A2*B2</f>
        <v>59292</v>
      </c>
    </row>
    <row r="3" spans="1:3" ht="16.5" thickBot="1">
      <c r="A3" s="22">
        <v>115</v>
      </c>
      <c r="B3" s="32">
        <v>2415.6</v>
      </c>
      <c r="C3" s="31">
        <f t="shared" si="0"/>
        <v>277794</v>
      </c>
    </row>
    <row r="4" spans="1:3" ht="16.5" thickBot="1">
      <c r="A4" s="22">
        <v>150</v>
      </c>
      <c r="B4" s="32">
        <v>2696.2</v>
      </c>
      <c r="C4" s="31">
        <f t="shared" si="0"/>
        <v>404430</v>
      </c>
    </row>
    <row r="5" spans="1:3" ht="16.5" thickBot="1">
      <c r="A5" s="22">
        <v>15</v>
      </c>
      <c r="B5" s="32">
        <v>2989</v>
      </c>
      <c r="C5" s="31">
        <f t="shared" si="0"/>
        <v>44835</v>
      </c>
    </row>
    <row r="6" spans="1:3" ht="16.5" thickBot="1">
      <c r="A6" s="22">
        <v>5</v>
      </c>
      <c r="B6" s="32">
        <v>3672.2</v>
      </c>
      <c r="C6" s="31">
        <f t="shared" si="0"/>
        <v>18361</v>
      </c>
    </row>
    <row r="7" spans="1:3">
      <c r="A7" s="30"/>
      <c r="C7" s="31">
        <f>SUM(C1:C6)</f>
        <v>855220</v>
      </c>
    </row>
    <row r="14" spans="1:3" ht="15.75">
      <c r="A14" s="32">
        <v>1683.6</v>
      </c>
    </row>
    <row r="15" spans="1:3" ht="15.75">
      <c r="A15" s="32">
        <v>1976.4</v>
      </c>
    </row>
    <row r="16" spans="1:3" ht="15.75">
      <c r="A16" s="32">
        <v>2415.6</v>
      </c>
    </row>
    <row r="17" spans="1:1" ht="15.75">
      <c r="A17" s="32">
        <v>2696.2</v>
      </c>
    </row>
    <row r="18" spans="1:1" ht="15.75">
      <c r="A18" s="32">
        <v>2989</v>
      </c>
    </row>
    <row r="19" spans="1:1" ht="15.75">
      <c r="A19" s="32">
        <v>3672.2</v>
      </c>
    </row>
    <row r="20" spans="1:1">
      <c r="A20" s="33">
        <f>SUM(A14:A19)</f>
        <v>15433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ОЦДИ</vt:lpstr>
      <vt:lpstr>Лист1</vt:lpstr>
      <vt:lpstr>Лист2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2026-07-03T08:04:29Z</dcterms:modified>
</cp:coreProperties>
</file>