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2.05.2026-диск Apacer и ADATA !!!\! ДОГОВОРА ФИЦ ИнБЮМ-44-ФЗ-ЕП 2026 !!!\+--5__-СИЗы 2026\2. СИЗы №2-К.___\КП+НМЦК (СИЗы ч.2)\"/>
    </mc:Choice>
  </mc:AlternateContent>
  <xr:revisionPtr revIDLastSave="0" documentId="13_ncr:1_{D8A18967-E5FC-4AD8-BEE4-A43B04FE9B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4" r:id="rId1"/>
    <sheet name="Проверка" sheetId="5" r:id="rId2"/>
  </sheets>
  <calcPr calcId="191029" refMode="R1C1"/>
</workbook>
</file>

<file path=xl/calcChain.xml><?xml version="1.0" encoding="utf-8"?>
<calcChain xmlns="http://schemas.openxmlformats.org/spreadsheetml/2006/main">
  <c r="I42" i="5" l="1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2" i="5"/>
  <c r="N43" i="4" l="1"/>
  <c r="O43" i="4" s="1"/>
  <c r="P43" i="4" s="1"/>
  <c r="Q43" i="4" s="1"/>
  <c r="K43" i="4"/>
  <c r="L43" i="4" s="1"/>
  <c r="M43" i="4" s="1"/>
  <c r="N42" i="4"/>
  <c r="O42" i="4" s="1"/>
  <c r="P42" i="4" s="1"/>
  <c r="Q42" i="4" s="1"/>
  <c r="K42" i="4"/>
  <c r="L42" i="4" s="1"/>
  <c r="M42" i="4" s="1"/>
  <c r="N41" i="4"/>
  <c r="O41" i="4" s="1"/>
  <c r="P41" i="4" s="1"/>
  <c r="Q41" i="4" s="1"/>
  <c r="K41" i="4"/>
  <c r="L41" i="4" s="1"/>
  <c r="M41" i="4" s="1"/>
  <c r="N40" i="4"/>
  <c r="O40" i="4" s="1"/>
  <c r="P40" i="4" s="1"/>
  <c r="Q40" i="4" s="1"/>
  <c r="K40" i="4"/>
  <c r="L40" i="4" s="1"/>
  <c r="M40" i="4" s="1"/>
  <c r="N39" i="4"/>
  <c r="O39" i="4" s="1"/>
  <c r="P39" i="4" s="1"/>
  <c r="Q39" i="4" s="1"/>
  <c r="K39" i="4"/>
  <c r="L39" i="4" s="1"/>
  <c r="M39" i="4" s="1"/>
  <c r="N38" i="4"/>
  <c r="O38" i="4" s="1"/>
  <c r="P38" i="4" s="1"/>
  <c r="Q38" i="4" s="1"/>
  <c r="K38" i="4"/>
  <c r="L38" i="4" s="1"/>
  <c r="M38" i="4" s="1"/>
  <c r="N37" i="4"/>
  <c r="O37" i="4" s="1"/>
  <c r="P37" i="4" s="1"/>
  <c r="Q37" i="4" s="1"/>
  <c r="K37" i="4"/>
  <c r="L37" i="4" s="1"/>
  <c r="M37" i="4" s="1"/>
  <c r="N36" i="4"/>
  <c r="O36" i="4" s="1"/>
  <c r="P36" i="4" s="1"/>
  <c r="Q36" i="4" s="1"/>
  <c r="K36" i="4"/>
  <c r="L36" i="4" s="1"/>
  <c r="M36" i="4" s="1"/>
  <c r="N35" i="4"/>
  <c r="O35" i="4" s="1"/>
  <c r="P35" i="4" s="1"/>
  <c r="Q35" i="4" s="1"/>
  <c r="K35" i="4"/>
  <c r="L35" i="4" s="1"/>
  <c r="M35" i="4" s="1"/>
  <c r="N34" i="4"/>
  <c r="O34" i="4" s="1"/>
  <c r="P34" i="4" s="1"/>
  <c r="Q34" i="4" s="1"/>
  <c r="K34" i="4"/>
  <c r="L34" i="4" s="1"/>
  <c r="M34" i="4" s="1"/>
  <c r="N33" i="4"/>
  <c r="O33" i="4" s="1"/>
  <c r="P33" i="4" s="1"/>
  <c r="Q33" i="4" s="1"/>
  <c r="K33" i="4"/>
  <c r="L33" i="4" s="1"/>
  <c r="M33" i="4" s="1"/>
  <c r="N32" i="4"/>
  <c r="O32" i="4" s="1"/>
  <c r="P32" i="4" s="1"/>
  <c r="Q32" i="4" s="1"/>
  <c r="K32" i="4"/>
  <c r="L32" i="4" s="1"/>
  <c r="M32" i="4" s="1"/>
  <c r="N31" i="4"/>
  <c r="O31" i="4" s="1"/>
  <c r="P31" i="4" s="1"/>
  <c r="Q31" i="4" s="1"/>
  <c r="K31" i="4"/>
  <c r="L31" i="4" s="1"/>
  <c r="M31" i="4" s="1"/>
  <c r="N30" i="4" l="1"/>
  <c r="O30" i="4" s="1"/>
  <c r="P30" i="4" s="1"/>
  <c r="Q30" i="4" s="1"/>
  <c r="K30" i="4"/>
  <c r="L30" i="4" s="1"/>
  <c r="M30" i="4" s="1"/>
  <c r="N29" i="4"/>
  <c r="O29" i="4" s="1"/>
  <c r="P29" i="4" s="1"/>
  <c r="Q29" i="4" s="1"/>
  <c r="K29" i="4"/>
  <c r="L29" i="4" s="1"/>
  <c r="M29" i="4" s="1"/>
  <c r="N28" i="4"/>
  <c r="O28" i="4" s="1"/>
  <c r="P28" i="4" s="1"/>
  <c r="Q28" i="4" s="1"/>
  <c r="K28" i="4"/>
  <c r="L28" i="4" s="1"/>
  <c r="M28" i="4" s="1"/>
  <c r="N27" i="4"/>
  <c r="O27" i="4" s="1"/>
  <c r="P27" i="4" s="1"/>
  <c r="Q27" i="4" s="1"/>
  <c r="K27" i="4"/>
  <c r="L27" i="4" s="1"/>
  <c r="M27" i="4" s="1"/>
  <c r="N26" i="4"/>
  <c r="O26" i="4" s="1"/>
  <c r="P26" i="4" s="1"/>
  <c r="Q26" i="4" s="1"/>
  <c r="K26" i="4"/>
  <c r="L26" i="4" s="1"/>
  <c r="M26" i="4" s="1"/>
  <c r="K5" i="4"/>
  <c r="L5" i="4" s="1"/>
  <c r="M5" i="4" s="1"/>
  <c r="N5" i="4"/>
  <c r="O5" i="4" s="1"/>
  <c r="P5" i="4" s="1"/>
  <c r="Q5" i="4" s="1"/>
  <c r="K6" i="4"/>
  <c r="L6" i="4" s="1"/>
  <c r="M6" i="4" s="1"/>
  <c r="N6" i="4"/>
  <c r="O6" i="4" s="1"/>
  <c r="P6" i="4" s="1"/>
  <c r="Q6" i="4" s="1"/>
  <c r="K7" i="4"/>
  <c r="L7" i="4" s="1"/>
  <c r="M7" i="4" s="1"/>
  <c r="N7" i="4"/>
  <c r="O7" i="4" s="1"/>
  <c r="P7" i="4" s="1"/>
  <c r="Q7" i="4" s="1"/>
  <c r="K8" i="4"/>
  <c r="L8" i="4" s="1"/>
  <c r="M8" i="4" s="1"/>
  <c r="N8" i="4"/>
  <c r="O8" i="4" s="1"/>
  <c r="P8" i="4" s="1"/>
  <c r="Q8" i="4" s="1"/>
  <c r="K9" i="4"/>
  <c r="L9" i="4" s="1"/>
  <c r="M9" i="4" s="1"/>
  <c r="N9" i="4"/>
  <c r="O9" i="4" s="1"/>
  <c r="P9" i="4" s="1"/>
  <c r="Q9" i="4" s="1"/>
  <c r="K10" i="4"/>
  <c r="L10" i="4" s="1"/>
  <c r="M10" i="4" s="1"/>
  <c r="N10" i="4"/>
  <c r="O10" i="4" s="1"/>
  <c r="P10" i="4" s="1"/>
  <c r="Q10" i="4" s="1"/>
  <c r="K11" i="4"/>
  <c r="L11" i="4" s="1"/>
  <c r="M11" i="4" s="1"/>
  <c r="N11" i="4"/>
  <c r="O11" i="4" s="1"/>
  <c r="P11" i="4" s="1"/>
  <c r="Q11" i="4" s="1"/>
  <c r="K12" i="4"/>
  <c r="L12" i="4" s="1"/>
  <c r="M12" i="4" s="1"/>
  <c r="N12" i="4"/>
  <c r="O12" i="4" s="1"/>
  <c r="P12" i="4" s="1"/>
  <c r="Q12" i="4" s="1"/>
  <c r="K13" i="4"/>
  <c r="L13" i="4" s="1"/>
  <c r="M13" i="4" s="1"/>
  <c r="N13" i="4"/>
  <c r="O13" i="4" s="1"/>
  <c r="P13" i="4" s="1"/>
  <c r="Q13" i="4" s="1"/>
  <c r="K14" i="4"/>
  <c r="L14" i="4" s="1"/>
  <c r="M14" i="4" s="1"/>
  <c r="N14" i="4"/>
  <c r="O14" i="4" s="1"/>
  <c r="P14" i="4" s="1"/>
  <c r="Q14" i="4" s="1"/>
  <c r="K15" i="4"/>
  <c r="L15" i="4" s="1"/>
  <c r="M15" i="4" s="1"/>
  <c r="N15" i="4"/>
  <c r="O15" i="4" s="1"/>
  <c r="P15" i="4" s="1"/>
  <c r="Q15" i="4" s="1"/>
  <c r="K16" i="4"/>
  <c r="L16" i="4" s="1"/>
  <c r="M16" i="4" s="1"/>
  <c r="N16" i="4"/>
  <c r="O16" i="4" s="1"/>
  <c r="P16" i="4" s="1"/>
  <c r="Q16" i="4" s="1"/>
  <c r="K17" i="4"/>
  <c r="L17" i="4" s="1"/>
  <c r="M17" i="4" s="1"/>
  <c r="N17" i="4"/>
  <c r="O17" i="4" s="1"/>
  <c r="P17" i="4" s="1"/>
  <c r="Q17" i="4" s="1"/>
  <c r="K18" i="4"/>
  <c r="L18" i="4" s="1"/>
  <c r="M18" i="4" s="1"/>
  <c r="N18" i="4"/>
  <c r="O18" i="4" s="1"/>
  <c r="P18" i="4" s="1"/>
  <c r="Q18" i="4" s="1"/>
  <c r="K19" i="4"/>
  <c r="L19" i="4" s="1"/>
  <c r="M19" i="4" s="1"/>
  <c r="N19" i="4"/>
  <c r="O19" i="4" s="1"/>
  <c r="P19" i="4" s="1"/>
  <c r="Q19" i="4" s="1"/>
  <c r="K20" i="4"/>
  <c r="L20" i="4" s="1"/>
  <c r="M20" i="4" s="1"/>
  <c r="N20" i="4"/>
  <c r="O20" i="4" s="1"/>
  <c r="P20" i="4" s="1"/>
  <c r="Q20" i="4" s="1"/>
  <c r="K21" i="4"/>
  <c r="L21" i="4" s="1"/>
  <c r="M21" i="4" s="1"/>
  <c r="N21" i="4"/>
  <c r="O21" i="4" s="1"/>
  <c r="P21" i="4" s="1"/>
  <c r="Q21" i="4" s="1"/>
  <c r="K22" i="4"/>
  <c r="L22" i="4" s="1"/>
  <c r="M22" i="4" s="1"/>
  <c r="N22" i="4"/>
  <c r="O22" i="4" s="1"/>
  <c r="P22" i="4" s="1"/>
  <c r="Q22" i="4" s="1"/>
  <c r="K23" i="4"/>
  <c r="L23" i="4" s="1"/>
  <c r="M23" i="4" s="1"/>
  <c r="N23" i="4"/>
  <c r="O23" i="4" s="1"/>
  <c r="P23" i="4" s="1"/>
  <c r="Q23" i="4" s="1"/>
  <c r="K24" i="4"/>
  <c r="L24" i="4" s="1"/>
  <c r="M24" i="4" s="1"/>
  <c r="N24" i="4"/>
  <c r="O24" i="4" s="1"/>
  <c r="P24" i="4" s="1"/>
  <c r="Q24" i="4" s="1"/>
  <c r="K25" i="4"/>
  <c r="L25" i="4" s="1"/>
  <c r="M25" i="4" s="1"/>
  <c r="N25" i="4"/>
  <c r="O25" i="4" s="1"/>
  <c r="P25" i="4" s="1"/>
  <c r="Q25" i="4" s="1"/>
  <c r="Q44" i="4" l="1"/>
  <c r="K46" i="4" s="1"/>
</calcChain>
</file>

<file path=xl/sharedStrings.xml><?xml version="1.0" encoding="utf-8"?>
<sst xmlns="http://schemas.openxmlformats.org/spreadsheetml/2006/main" count="496" uniqueCount="105">
  <si>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</si>
  <si>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</si>
  <si>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</si>
  <si>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</si>
  <si>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</si>
  <si>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</si>
  <si>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</si>
  <si>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</si>
  <si>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</si>
  <si>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</si>
  <si>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</si>
  <si>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</si>
  <si>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</si>
  <si>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</si>
  <si>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</si>
  <si>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</si>
  <si>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</si>
  <si>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</si>
  <si>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</si>
  <si>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</si>
  <si>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14.12.30.150 — Рукавицы, перчатки производственные и профессиональные</t>
  </si>
  <si>
    <t>14.12.30.190 — Одежда производственная и профессиональная прочая, не включенная в другие группировки</t>
  </si>
  <si>
    <t>15.20.32.129 — Обувь специальная прочая, не включенная в другие группировки</t>
  </si>
  <si>
    <t>14.12.30.150</t>
  </si>
  <si>
    <t>14.12.30.190</t>
  </si>
  <si>
    <t>15.20.32.129</t>
  </si>
  <si>
    <t>ПАР</t>
  </si>
  <si>
    <t>ШТ</t>
  </si>
  <si>
    <t>№ п/п (в сл.зап.)</t>
  </si>
  <si>
    <t>Описание объекта закупки</t>
  </si>
  <si>
    <t>070301</t>
  </si>
  <si>
    <t>07030100905</t>
  </si>
  <si>
    <t xml:space="preserve">ИЦИ 1
(вх. № 1574 от 10.07.2026)
</t>
  </si>
  <si>
    <t xml:space="preserve">ИЦИ 2
(вх. № 1575 от 10.07.2026)
</t>
  </si>
  <si>
    <t xml:space="preserve">ИЦИ 3
(вх. № 1576 от 10.07.2026)
</t>
  </si>
  <si>
    <t>27 и 41</t>
  </si>
  <si>
    <t>Костюм для защиты от механических воздействий (истирания).
Изделие: Костюм (куртка+брюки). 
Пол: Мужской. 
Основной материал: Ткань «Саржа» 100% хлопок, плотность 210 г/м2 выполнен из темно-синей саржевой ткани с кокеткой контрастного цвета и светоотражающей полосой. Костюм состоит из куртки и брюк: куртка с центральной бортовой застёжкой на пуговицы, нагрудным и боковыми карманами с клапанами, отложным воротником. Кокетка из ткани контрастного цвета и с СОП – 50мм по кокетке. Брюки с поясом, с накладными карманами и с СОП-50мм. 
Цвет: Темно-синий с васильковым и с СОП. 
ГОСТ 12.4.280-2014 
ТР/ТС:019/2011</t>
  </si>
  <si>
    <t xml:space="preserve">Костюм "Производственник" брюки, синий/васильковый (тк.Саржа,210), размер 48/184 см
</t>
  </si>
  <si>
    <t xml:space="preserve">Костюм "Производственник" брюки, синий/васильковый (тк.Саржа,210), размер 52/180 см 
</t>
  </si>
  <si>
    <t xml:space="preserve">Костюм "Производственник" брюки, синий/васильковый (тк.Саржа,210), размер 54/170 см
</t>
  </si>
  <si>
    <t>Костюм "Производственник" брюки, синий/васильковый (тк.Саржа,210), размер 56/175-180 см</t>
  </si>
  <si>
    <t>Костюм "Производственник" брюки, синий/васильковый (тк.Саржа,210), размер 58/175-180 см</t>
  </si>
  <si>
    <t xml:space="preserve">Костюм "Производственник" брюки, синий/васильковый (тк.Саржа,210), размер 60/175-180 см 
</t>
  </si>
  <si>
    <t xml:space="preserve">Костюм "Производственник" брюки, синий/васильковый (тк.Саржа,210), размер 62/175-180 см 
</t>
  </si>
  <si>
    <t>28 и 42</t>
  </si>
  <si>
    <t>Костюм для защиты от механических воздействий (истирания) х/б утепленный. 
Изделие: Костюм (куртка+полукомб.) 
Пол: Мужской. 
Основной материал: Ткань «Смесовая» 80% полиэфир / 20% хлопок, плотность 210 г/м2, ВО-пропитка. 
Утеплитель: «Синтепон» 400 г/м2 куртка, 200 г/м2 полукомбинезон. 
Подкладка: 100% п/э. 
2 класс защиты, III-й климатический пояс. 
Куртка удлиненная, прямого силуэта. 
Супатная застежка на пуговицы. 
Контрастная отстрочка. 
Накладные карманы с клапанами. 
Воротник меховой с патой, для плотного прилегания. 
Капюшон утепленный, съемный. 
Рукава с внутренними трикотажными манжетами. 
Регулировка прилегания куртки по талии. 
Полукомбинезон утепленный, с центральной застежкой на тесьму «молния». 
Накладные карманы. 
Эластичная резинка по талии спинки. 
Полукомбинезон на бретелях с эластичной резинкой. 
В костюме используется светоотражающая полоса 50 мм. 
Цвет: темно-синий. 
Ткань верха: «Грета» смесовая (80% п/э, 20% х/б, пл. 200±10 г/м2, ВО). 
Утеплитель: синтепон. Куртка: 360 г/м2. П/к: 240 г/м2. 
Подкладочная ткань: «Тафета 190» (100% ПЭ, пл. 55±10 г/м2). 
Цвет т. Синий. 
ГОСТ 12.4.236-2011, ТР ТС019/2011</t>
  </si>
  <si>
    <t xml:space="preserve">Костюм зимний "Легион" п/к, т.синий с СОП (тк.Смесовая,210), размер 48/184 см </t>
  </si>
  <si>
    <t xml:space="preserve">Костюм зимний "Легион" п/к, т.синий с СОП (тк.Смесовая,210), размер 52/180 см </t>
  </si>
  <si>
    <t xml:space="preserve">Костюм зимний "Легион" п/к, т.синий с СОП (тк.Смесовая,210), размер 54/170 см 
</t>
  </si>
  <si>
    <t>Костюм зимний "Легион" п/к, т.синий с СОП (тк.Смесовая,210), размер 56/175-180 см</t>
  </si>
  <si>
    <t xml:space="preserve">Костюм зимний "Легион" п/к, т.синий с СОП (тк.Смесовая,210), размер 58/175-180 см 
</t>
  </si>
  <si>
    <t xml:space="preserve">Костюм зимний "Легион" п/к, т.синий с СОП (тк.Смесовая,210), размер 60/175-180 см </t>
  </si>
  <si>
    <t xml:space="preserve">Костюм зимний "Легион" п/к, т.синий с СОП (тк.Смесовая,210), размер 62/175-180 см 
</t>
  </si>
  <si>
    <t>29</t>
  </si>
  <si>
    <t>Костюм влагозащитный "Стандарт" синий (Полиэфир/ПВХ,210), размер 56-180 см</t>
  </si>
  <si>
    <t>Костюм влагозащитный "Стандарт" синий (Полиэфир/ПВХ,210), размер 58/180 см</t>
  </si>
  <si>
    <t xml:space="preserve">Костюм влагозащитный "Стандарт" синий (Полиэфир/ПВХ,210), размер 48/ 185 см </t>
  </si>
  <si>
    <t xml:space="preserve">Костюм для защиты от воды непромокаемый рыбацкий.
Основной материал: Ткань 100% полиэфир, плотность 500 г/м2, ПВХ покрытие. 
Код ТН ВЭД: 6203 22 10. 
ТР/ТС: 019/2011. 
ГОСТ: 12.4.288-2013. 
Комплектность: Куртка, полукомбинезон. 
Вид центральной застежки: Закрытая (молния/планка на кнопках). </t>
  </si>
  <si>
    <t>Перчатки спилковые комбинированные "Siberia" RL1, размер L</t>
  </si>
  <si>
    <t>Перчатки спилковые комбинированные "Siberia" RL1, размер XL</t>
  </si>
  <si>
    <t>30</t>
  </si>
  <si>
    <t>43</t>
  </si>
  <si>
    <t>Материал: из хлопчатобумажной ткани и натуральной кожи. Текстильная часть располагается, как правило, с тыльной стороны кисти. Кожаная часть размещается на участках, на которые приходится максимальная механическая нагрузка: ладонь, внутренняя сторона запястья, подушечки пальцев. 
Особенности конструкции — в конструкции могут быть усиленные швы и вставки, эластичная манжета для фиксации на руке. 
Влагозащитные свойства — специальная обработка кожи может обеспечивать влагозащитные свойства, что делает перчатки пригодными для работы в условиях повышенной влажности. 
ТР ТС 019/2011</t>
  </si>
  <si>
    <t xml:space="preserve">Толщина резины верха: галоши с подкладкой — не менее 0,65 мм, галоши без подкладки — не менее 1,4 мм. 
Прочность связи резины верха с подошвенной резиной: не менее 800 Н/м (0,8 кгс/см). 
Эластичность лаковой плёнки: не растрескивается при растяжении резины на 20%. </t>
  </si>
  <si>
    <t>Галоши садовые ПВХ, чёрный, размер 42</t>
  </si>
  <si>
    <t>32</t>
  </si>
  <si>
    <t>33</t>
  </si>
  <si>
    <t>Перчатки термостойкие из пара-арамидного трикотажного волокна Kevlar® 13 класс, размер XL</t>
  </si>
  <si>
    <t xml:space="preserve">Трикотажные из полотна с антистатическими и арамидными волокнами. В некоторых моделях есть огнестойкое дискретное ПВХ-покрытие. Подходят для защиты от электрической дуги, открытого пламени и механических повреждений. 
Показатель передачи конвективного тепла — не менее 3 секунд при прохождении потока плотностью 80 кВт/м² через материал, подвергшийся не менее 5 циклам стирок/сушек. 
Индекс передачи теплового излучения — не менее 8 секунд при прохождении потока плотностью 20 кВт/м² через материал, подвергшийся не менее 5 циклам стирок/сушек.
Огнестойкость — изделие не горит, не плавится и не тлеет после воздействия на него открытого пламени в течение 10 секунд, устойчивость к воздействию открытого пламени сохраняется после 5 стирок. 
Цвет: Желтый.  
ГОСТ Р 12.4.234-2012 </t>
  </si>
  <si>
    <t>Перчатки нитриловые многоразовые ОСОБО ПРОЧНЫЕ, 5 пар (10 шт.), M (средний), голубые, LAIMA, 605017</t>
  </si>
  <si>
    <t>34</t>
  </si>
  <si>
    <t>Перчатки нитриловые многоразовые ОСОБО ПРОЧНЫЕ, 5 пар (10 шт.), L (большой), голубые, LAIMA, 605018</t>
  </si>
  <si>
    <t>Изделие: Нитроновые перчатки
Материал: состоит из синтетического каучука (нитр илового латекса). Содержание натурального латекса в материале не превышает 5%, что делает его гипоаллергенным и одновременно эластичным. 
Устойчивость к агрессивным химическим веществам (спирт, фенолы, кислоты, альдегиды); 
надёжная защита от микробов; 
высокая прочность; 
способность повторять анатомическую форму рук; 
устойчивость к порезам и проколам; 
текстурированная структура, обеспечивающая тактильную чувствительность кончикам пальцев. 
Цвет: белый. 
ГОСТ 32337-2013</t>
  </si>
  <si>
    <t>35</t>
  </si>
  <si>
    <t xml:space="preserve">Изделие: Халат х/б белый. 
Материал: 100% хлопок, гипоаллергенный и экологически чистый. 
Прямого силуэта; 
длина — ниже колена; 
Центральная застёжка на пуговицы; 
втачной длинный рукав с манжетой на пуговице; 
отложной «английский» воротник; 
боковые вместительные карманы; 
один нагрудный карман. 
Цвет: белый. 
Плотность- 142 г/м2. 
ТР/ТС:019/2011, ГОСТ:12.4.280.2014 </t>
  </si>
  <si>
    <t>Халат мужской медицинский, белый (тк.Бязь,142), размер 46-48</t>
  </si>
  <si>
    <t>Халат мужской медицинский, белый (тк.Бязь,142), размер 48-50</t>
  </si>
  <si>
    <t>Халат мужской медицинский, белый (тк.Бязь,142), размер 50-52</t>
  </si>
  <si>
    <t>Халат мужской медицинский, белый (тк.Бязь,142), размер 52-54</t>
  </si>
  <si>
    <t>36</t>
  </si>
  <si>
    <t xml:space="preserve">Изделие: Халат х/б с кислотной пропиткой
Предназначен для защиты от кислот до 80% концентрации; 
изготовлен в соответствии с ГОСТ из плотной ткани — лавсана (100%) плотностью 240 г/кв.м; 
Цвет: тёмно-синий; 
имеет прямой силуэт с удлинением, отложной воротник, втачные рукава с манжетами на пуговицах; 
дополнен тремя накладными карманами для хранения перчаток, записей и лабораторного инструмента — один нагрудный и два нижних;
застёгивается на пуговицы. 
ГОСТ 12.4.251–2013 </t>
  </si>
  <si>
    <t xml:space="preserve">Халат женский для защиты от кислот К80Щ40, т.синий (тк.Лавсан,240), размер 46-48
</t>
  </si>
  <si>
    <t>Халат женский для защиты от кислот К80Щ40, т.синий (тк.Лавсан,240), размер 48-50</t>
  </si>
  <si>
    <t>Халат женский для защиты от кислот К80Щ40, т.синий (тк.Лавсан,240), размер 50-52</t>
  </si>
  <si>
    <t>Халат женский для защиты от кислот К80Щ40, т.синий (тк.Лавсан,240), размер 52-54</t>
  </si>
  <si>
    <t>Фартук ПВХ "ЩИТ-1 ЭКО" КЩС до 50% облегченный (86х112), синий</t>
  </si>
  <si>
    <t>37</t>
  </si>
  <si>
    <t xml:space="preserve">Изделие: Фартук клеенчатый. 
ПВХ до 50% облегчённый предназначен для защиты от кислот и щелочей концентрацией до 50%, от жиров, масел, лаков и красок на их основе, продуктов нефтепереработки. 
Материал: ПВХ (100%). 
Толщина: 0,10 мм; 
Метод крепления лент-завязок: «через плечи»;
Цвет: темно-синий. 
Размер: универсальный. 
ГОСТ 12.4.029-76 </t>
  </si>
  <si>
    <t>Перчатки резиновые технические КЩС "АЗРИХИМ" К20Щ20 тип I (инд.упак), размер М</t>
  </si>
  <si>
    <t>Перчатки резиновые технические КЩС "АЗРИХИМ" К20Щ20 тип I (инд.упак), размер L</t>
  </si>
  <si>
    <t>38</t>
  </si>
  <si>
    <t>Изделие: Перчатки для защиты от химических воздействий. 
Предназначены для защиты кожного покрова рук от растворов кислот до 20% концентрации и щелочей до 20% концентрации, а также от растворов солей. 
Материал: натуральный латекс; 
Длина: не менее 300 мм; 
Толщина: не менее 0,6 мм; 
Манжет: прямой; 
изготавливаются двухслойными, внутренний и наружный слои различаются по цвету; 
по форме соответствуют объёмной модели руки, изготавливаются на правую и левую руку;
рифлёная поверхность; 
предназначены для выполнения грубых работ и позволяют выдержать длительное время воздействия кислот и щелочей. 
Цвет: черный. 
ТС 019/2011</t>
  </si>
  <si>
    <t>39</t>
  </si>
  <si>
    <t>УПАК</t>
  </si>
  <si>
    <t>Перчатки нитриловые смотровые 50 пар (100 шт.), размер S (малый), голубые, SAFE&amp;CARE, ZN302</t>
  </si>
  <si>
    <t>Перчатки нитриловые смотровые 50 пар (100 шт.), размер M (средний), голубые, SAFE&amp;CARE, ZN302</t>
  </si>
  <si>
    <t>Перчатки нитриловые смотровые 50 пар (100 шт.), размер L (большой), голубые, SAFE&amp;CARE, ZN302</t>
  </si>
  <si>
    <t>Изделие: Нитроновые перчатки. 
Материал: состоит из синтетического каучука (нитр илового латекса). Содержание натурального латекса в материале не превышает 5%, что делает его гипоаллергенным и одновременно эластичным. 
Устойчивость к агрессивным химическим веществам (спирт, фенолы, кислоты, альдегиды); 
надёжная защита от микробов; 
высокая прочность; 
способность повторять анатомическую форму рук; 
устойчивость к порезам и проколам; 
текстурированная структура, обеспечивающая тактильную чувствительность кончикам пальцев. 
В упаковке 100 шт. (50 пар). 
Цвет: голубой. 
ГОСТ 32337-2013</t>
  </si>
  <si>
    <t>Перчатки утепленные "Акрилим" (акрил+ПВХ точка), размер L</t>
  </si>
  <si>
    <t>45</t>
  </si>
  <si>
    <t>Внешний слой из износостойких материалов, таких как натуральная кожа, ПВХ или плотный текстиль с водоотталкивающим покрытием. 
Утеплитель — основным элементом является флис, синтепон или натуральная шерсть, которые эффективно удерживают тепло даже в суровых условиях. 
Подкладка —мягкий трикотаж, микрофлис или хлопок, создающие комфортный микроклимат для рук. 
Цвет: синий. 
ГОСТ EN 511-2012</t>
  </si>
  <si>
    <t>Перчатки утепленные "Акрилим" (акрил+ПВХ точка), размер XL</t>
  </si>
  <si>
    <t>(Шестьсот двенадцать тысяч тринадцать рублей 99 копеек).</t>
  </si>
  <si>
    <t xml:space="preserve">ИТОГО, стартовая цена = 599 903,29 руб. </t>
  </si>
  <si>
    <r>
      <t xml:space="preserve">
</t>
    </r>
    <r>
      <rPr>
        <u/>
        <sz val="12"/>
        <rFont val="Times New Roman"/>
        <family val="1"/>
        <charset val="204"/>
      </rPr>
      <t>Главный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/Н.Ю. Тимченко/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«20» августа 2026 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</si>
</sst>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5" fillId="0" borderId="0" xfId="0" applyFont="1" applyAlignment="1">
      <alignment horizontal="right" vertical="center"/>
    </xf>
    <xf numFmtId="0" fontId="11" fillId="3" borderId="8" xfId="0" applyFont="1" applyFill="1" applyBorder="1" applyAlignment="1">
      <alignment horizontal="center" vertical="center" wrapText="1"/>
    </xf>
    <xf numFmtId="0" fontId="17" fillId="0" borderId="0" xfId="0" applyFont="1"/>
    <xf numFmtId="4" fontId="18" fillId="0" borderId="0" xfId="0" applyNumberFormat="1" applyFont="1"/>
    <xf numFmtId="49" fontId="1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/>
    <xf numFmtId="0" fontId="1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4" fontId="2" fillId="0" borderId="0" xfId="0" applyNumberFormat="1" applyFont="1" applyAlignment="1">
      <alignment horizontal="center" vertical="center"/>
    </xf>
    <xf numFmtId="4" fontId="10" fillId="2" borderId="0" xfId="0" applyNumberFormat="1" applyFont="1" applyFill="1"/>
    <xf numFmtId="0" fontId="12" fillId="3" borderId="0" xfId="0" applyFont="1" applyFill="1"/>
    <xf numFmtId="0" fontId="0" fillId="0" borderId="0" xfId="0" applyAlignment="1">
      <alignment horizontal="justify" vertical="top"/>
    </xf>
    <xf numFmtId="0" fontId="13" fillId="4" borderId="0" xfId="0" applyFont="1" applyFill="1" applyAlignment="1">
      <alignment vertical="top" wrapText="1"/>
    </xf>
    <xf numFmtId="4" fontId="10" fillId="2" borderId="1" xfId="0" applyNumberFormat="1" applyFont="1" applyFill="1" applyBorder="1"/>
    <xf numFmtId="49" fontId="2" fillId="0" borderId="1" xfId="0" applyNumberFormat="1" applyFont="1" applyBorder="1" applyAlignment="1">
      <alignment horizontal="center" vertical="center" wrapText="1"/>
    </xf>
    <xf numFmtId="0" fontId="0" fillId="6" borderId="0" xfId="0" applyFill="1" applyAlignment="1">
      <alignment horizontal="center" vertical="top"/>
    </xf>
    <xf numFmtId="4" fontId="17" fillId="0" borderId="0" xfId="0" applyNumberFormat="1" applyFont="1"/>
    <xf numFmtId="0" fontId="24" fillId="4" borderId="0" xfId="0" applyFont="1" applyFill="1" applyAlignment="1">
      <alignment vertical="top" wrapText="1"/>
    </xf>
    <xf numFmtId="0" fontId="11" fillId="5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23" fillId="4" borderId="0" xfId="0" applyFont="1" applyFill="1" applyAlignment="1">
      <alignment vertical="top" wrapText="1"/>
    </xf>
    <xf numFmtId="0" fontId="24" fillId="4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top" wrapText="1"/>
    </xf>
    <xf numFmtId="0" fontId="0" fillId="6" borderId="0" xfId="0" applyFill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top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" fontId="2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3</xdr:row>
      <xdr:rowOff>904875</xdr:rowOff>
    </xdr:from>
    <xdr:to>
      <xdr:col>11</xdr:col>
      <xdr:colOff>1009650</xdr:colOff>
      <xdr:row>3</xdr:row>
      <xdr:rowOff>1343025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0" y="23907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180975</xdr:colOff>
      <xdr:row>3</xdr:row>
      <xdr:rowOff>1600200</xdr:rowOff>
    </xdr:from>
    <xdr:to>
      <xdr:col>13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304800</xdr:colOff>
      <xdr:row>3</xdr:row>
      <xdr:rowOff>1238250</xdr:rowOff>
    </xdr:from>
    <xdr:to>
      <xdr:col>13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3"/>
  <sheetViews>
    <sheetView tabSelected="1" zoomScaleNormal="100" workbookViewId="0">
      <selection activeCell="K71" sqref="K71"/>
    </sheetView>
  </sheetViews>
  <sheetFormatPr defaultRowHeight="12.75" x14ac:dyDescent="0.2"/>
  <cols>
    <col min="1" max="1" width="3.85546875" style="3" customWidth="1"/>
    <col min="2" max="2" width="7.42578125" style="25" customWidth="1"/>
    <col min="3" max="3" width="43.7109375" style="3" customWidth="1"/>
    <col min="4" max="4" width="45.5703125" style="33" customWidth="1"/>
    <col min="5" max="5" width="18" style="3" customWidth="1"/>
    <col min="6" max="6" width="8.42578125" style="3" customWidth="1"/>
    <col min="7" max="7" width="8.140625" style="3" customWidth="1"/>
    <col min="8" max="8" width="13.85546875" style="3" customWidth="1"/>
    <col min="9" max="9" width="14.7109375" style="3" customWidth="1"/>
    <col min="10" max="10" width="14.5703125" style="3" customWidth="1"/>
    <col min="11" max="11" width="19.140625" style="3" customWidth="1"/>
    <col min="12" max="12" width="19.7109375" style="3" customWidth="1"/>
    <col min="13" max="13" width="12.5703125" style="3" customWidth="1"/>
    <col min="14" max="14" width="29" style="3" customWidth="1"/>
    <col min="15" max="15" width="16.42578125" style="3" customWidth="1"/>
    <col min="16" max="16" width="13.7109375" style="3" customWidth="1"/>
    <col min="17" max="17" width="13.85546875" style="3" customWidth="1"/>
    <col min="18" max="18" width="5.5703125" style="3" customWidth="1"/>
    <col min="19" max="21" width="13.85546875" style="3" customWidth="1"/>
    <col min="22" max="22" width="6.42578125" style="3" customWidth="1"/>
    <col min="23" max="16384" width="9.140625" style="3"/>
  </cols>
  <sheetData>
    <row r="1" spans="1:32" ht="39" customHeight="1" x14ac:dyDescent="0.2">
      <c r="A1" s="60" t="s">
        <v>11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1"/>
      <c r="P1" s="61"/>
      <c r="Q1" s="61"/>
      <c r="R1" s="46"/>
      <c r="S1" s="46"/>
      <c r="T1" s="46"/>
      <c r="U1" s="46"/>
      <c r="V1" s="3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ht="39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  <c r="P2" s="65"/>
      <c r="Q2" s="65"/>
      <c r="R2"/>
      <c r="S2"/>
      <c r="T2"/>
      <c r="U2"/>
      <c r="V2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ht="39" customHeight="1" x14ac:dyDescent="0.2">
      <c r="A3" s="51" t="s">
        <v>19</v>
      </c>
      <c r="B3" s="71" t="s">
        <v>28</v>
      </c>
      <c r="C3" s="51" t="s">
        <v>14</v>
      </c>
      <c r="D3" s="51" t="s">
        <v>29</v>
      </c>
      <c r="E3" s="62" t="s">
        <v>13</v>
      </c>
      <c r="F3" s="52" t="s">
        <v>15</v>
      </c>
      <c r="G3" s="52" t="s">
        <v>0</v>
      </c>
      <c r="H3" s="52" t="s">
        <v>17</v>
      </c>
      <c r="I3" s="52"/>
      <c r="J3" s="52"/>
      <c r="K3" s="70" t="s">
        <v>8</v>
      </c>
      <c r="L3" s="70"/>
      <c r="M3" s="70"/>
      <c r="N3" s="66" t="s">
        <v>4</v>
      </c>
      <c r="O3" s="67"/>
      <c r="P3" s="67"/>
      <c r="Q3" s="68"/>
    </row>
    <row r="4" spans="1:32" ht="159" customHeight="1" x14ac:dyDescent="0.2">
      <c r="A4" s="51"/>
      <c r="B4" s="72"/>
      <c r="C4" s="51"/>
      <c r="D4" s="51"/>
      <c r="E4" s="63"/>
      <c r="F4" s="52"/>
      <c r="G4" s="52"/>
      <c r="H4" s="23" t="s">
        <v>32</v>
      </c>
      <c r="I4" s="23" t="s">
        <v>33</v>
      </c>
      <c r="J4" s="23" t="s">
        <v>34</v>
      </c>
      <c r="K4" s="4" t="s">
        <v>3</v>
      </c>
      <c r="L4" s="4" t="s">
        <v>1</v>
      </c>
      <c r="M4" s="4" t="s">
        <v>2</v>
      </c>
      <c r="N4" s="1" t="s">
        <v>9</v>
      </c>
      <c r="O4" s="5" t="s">
        <v>5</v>
      </c>
      <c r="P4" s="36" t="s">
        <v>6</v>
      </c>
      <c r="Q4" s="5" t="s">
        <v>7</v>
      </c>
      <c r="R4" s="35"/>
      <c r="S4" s="35"/>
      <c r="T4" s="35"/>
      <c r="U4" s="35"/>
      <c r="V4" s="35"/>
    </row>
    <row r="5" spans="1:32" s="2" customFormat="1" ht="158.25" thickBot="1" x14ac:dyDescent="0.3">
      <c r="A5" s="24">
        <v>1</v>
      </c>
      <c r="B5" s="30" t="s">
        <v>35</v>
      </c>
      <c r="C5" s="31" t="s">
        <v>37</v>
      </c>
      <c r="D5" s="32" t="s">
        <v>36</v>
      </c>
      <c r="E5" s="20" t="s">
        <v>21</v>
      </c>
      <c r="F5" s="27" t="s">
        <v>27</v>
      </c>
      <c r="G5" s="20">
        <v>1</v>
      </c>
      <c r="H5" s="22">
        <v>4675</v>
      </c>
      <c r="I5" s="21">
        <v>4700</v>
      </c>
      <c r="J5" s="21">
        <v>4750</v>
      </c>
      <c r="K5" s="9">
        <f t="shared" ref="K5:K9" si="0">AVERAGE(H5:J5)</f>
        <v>4708.333333333333</v>
      </c>
      <c r="L5" s="17">
        <f t="shared" ref="L5:L9" si="1">SQRT(((SUM((POWER(H5-K5,2)),(POWER(I5-K5,2)),(POWER(J5-K5,2)))/(COLUMNS(H5:J5)-1))))</f>
        <v>38.188130791298668</v>
      </c>
      <c r="M5" s="17">
        <f t="shared" ref="M5:M9" si="2">L5/K5*100</f>
        <v>0.81107534423997174</v>
      </c>
      <c r="N5" s="17">
        <f t="shared" ref="N5:N9" si="3">((G5/3)*(SUM(H5:J5)))</f>
        <v>4708.333333333333</v>
      </c>
      <c r="O5" s="17">
        <f t="shared" ref="O5:O9" si="4">N5/G5</f>
        <v>4708.333333333333</v>
      </c>
      <c r="P5" s="37">
        <f t="shared" ref="P5:P9" si="5">ROUND(O5,2)</f>
        <v>4708.33</v>
      </c>
      <c r="Q5" s="17">
        <f t="shared" ref="Q5:Q9" si="6">P5*G5</f>
        <v>4708.33</v>
      </c>
      <c r="R5" s="39"/>
      <c r="S5" s="20" t="s">
        <v>21</v>
      </c>
      <c r="T5" s="20" t="s">
        <v>24</v>
      </c>
      <c r="U5" s="45" t="s">
        <v>30</v>
      </c>
      <c r="V5" s="39"/>
    </row>
    <row r="6" spans="1:32" s="2" customFormat="1" ht="158.25" thickBot="1" x14ac:dyDescent="0.3">
      <c r="A6" s="24">
        <v>2</v>
      </c>
      <c r="B6" s="30" t="s">
        <v>35</v>
      </c>
      <c r="C6" s="31" t="s">
        <v>38</v>
      </c>
      <c r="D6" s="32" t="s">
        <v>36</v>
      </c>
      <c r="E6" s="20" t="s">
        <v>21</v>
      </c>
      <c r="F6" s="27" t="s">
        <v>27</v>
      </c>
      <c r="G6" s="20">
        <v>1</v>
      </c>
      <c r="H6" s="22">
        <v>4675</v>
      </c>
      <c r="I6" s="21">
        <v>4700</v>
      </c>
      <c r="J6" s="21">
        <v>4750</v>
      </c>
      <c r="K6" s="9">
        <f t="shared" si="0"/>
        <v>4708.333333333333</v>
      </c>
      <c r="L6" s="17">
        <f t="shared" si="1"/>
        <v>38.188130791298668</v>
      </c>
      <c r="M6" s="17">
        <f t="shared" si="2"/>
        <v>0.81107534423997174</v>
      </c>
      <c r="N6" s="17">
        <f t="shared" si="3"/>
        <v>4708.333333333333</v>
      </c>
      <c r="O6" s="17">
        <f t="shared" si="4"/>
        <v>4708.333333333333</v>
      </c>
      <c r="P6" s="37">
        <f t="shared" si="5"/>
        <v>4708.33</v>
      </c>
      <c r="Q6" s="17">
        <f t="shared" si="6"/>
        <v>4708.33</v>
      </c>
      <c r="R6" s="39"/>
      <c r="S6" s="20" t="s">
        <v>21</v>
      </c>
      <c r="T6" s="20" t="s">
        <v>24</v>
      </c>
      <c r="U6" s="45" t="s">
        <v>30</v>
      </c>
      <c r="V6" s="39"/>
    </row>
    <row r="7" spans="1:32" s="2" customFormat="1" ht="158.25" thickBot="1" x14ac:dyDescent="0.3">
      <c r="A7" s="24">
        <v>3</v>
      </c>
      <c r="B7" s="30" t="s">
        <v>35</v>
      </c>
      <c r="C7" s="31" t="s">
        <v>39</v>
      </c>
      <c r="D7" s="32" t="s">
        <v>36</v>
      </c>
      <c r="E7" s="20" t="s">
        <v>21</v>
      </c>
      <c r="F7" s="27" t="s">
        <v>27</v>
      </c>
      <c r="G7" s="20">
        <v>2</v>
      </c>
      <c r="H7" s="22">
        <v>4675</v>
      </c>
      <c r="I7" s="21">
        <v>4700</v>
      </c>
      <c r="J7" s="21">
        <v>4750</v>
      </c>
      <c r="K7" s="9">
        <f t="shared" si="0"/>
        <v>4708.333333333333</v>
      </c>
      <c r="L7" s="17">
        <f t="shared" si="1"/>
        <v>38.188130791298668</v>
      </c>
      <c r="M7" s="17">
        <f t="shared" si="2"/>
        <v>0.81107534423997174</v>
      </c>
      <c r="N7" s="17">
        <f t="shared" si="3"/>
        <v>9416.6666666666661</v>
      </c>
      <c r="O7" s="17">
        <f t="shared" si="4"/>
        <v>4708.333333333333</v>
      </c>
      <c r="P7" s="37">
        <f t="shared" si="5"/>
        <v>4708.33</v>
      </c>
      <c r="Q7" s="17">
        <f t="shared" si="6"/>
        <v>9416.66</v>
      </c>
      <c r="R7" s="39"/>
      <c r="S7" s="20" t="s">
        <v>21</v>
      </c>
      <c r="T7" s="20" t="s">
        <v>24</v>
      </c>
      <c r="U7" s="45" t="s">
        <v>30</v>
      </c>
      <c r="V7" s="39"/>
    </row>
    <row r="8" spans="1:32" s="2" customFormat="1" ht="158.25" thickBot="1" x14ac:dyDescent="0.3">
      <c r="A8" s="24">
        <v>4</v>
      </c>
      <c r="B8" s="30" t="s">
        <v>35</v>
      </c>
      <c r="C8" s="31" t="s">
        <v>40</v>
      </c>
      <c r="D8" s="32" t="s">
        <v>36</v>
      </c>
      <c r="E8" s="20" t="s">
        <v>21</v>
      </c>
      <c r="F8" s="27" t="s">
        <v>27</v>
      </c>
      <c r="G8" s="20">
        <v>1</v>
      </c>
      <c r="H8" s="22">
        <v>4675</v>
      </c>
      <c r="I8" s="21">
        <v>4700</v>
      </c>
      <c r="J8" s="21">
        <v>4750</v>
      </c>
      <c r="K8" s="9">
        <f t="shared" si="0"/>
        <v>4708.333333333333</v>
      </c>
      <c r="L8" s="17">
        <f t="shared" si="1"/>
        <v>38.188130791298668</v>
      </c>
      <c r="M8" s="17">
        <f t="shared" si="2"/>
        <v>0.81107534423997174</v>
      </c>
      <c r="N8" s="17">
        <f t="shared" si="3"/>
        <v>4708.333333333333</v>
      </c>
      <c r="O8" s="17">
        <f t="shared" si="4"/>
        <v>4708.333333333333</v>
      </c>
      <c r="P8" s="37">
        <f t="shared" si="5"/>
        <v>4708.33</v>
      </c>
      <c r="Q8" s="17">
        <f t="shared" si="6"/>
        <v>4708.33</v>
      </c>
      <c r="R8" s="39"/>
      <c r="S8" s="20" t="s">
        <v>21</v>
      </c>
      <c r="T8" s="20" t="s">
        <v>24</v>
      </c>
      <c r="U8" s="45" t="s">
        <v>30</v>
      </c>
      <c r="V8" s="39"/>
    </row>
    <row r="9" spans="1:32" s="2" customFormat="1" ht="158.25" thickBot="1" x14ac:dyDescent="0.3">
      <c r="A9" s="24">
        <v>5</v>
      </c>
      <c r="B9" s="30" t="s">
        <v>35</v>
      </c>
      <c r="C9" s="31" t="s">
        <v>41</v>
      </c>
      <c r="D9" s="32" t="s">
        <v>36</v>
      </c>
      <c r="E9" s="20" t="s">
        <v>21</v>
      </c>
      <c r="F9" s="27" t="s">
        <v>27</v>
      </c>
      <c r="G9" s="20">
        <v>2</v>
      </c>
      <c r="H9" s="22">
        <v>4675</v>
      </c>
      <c r="I9" s="21">
        <v>4700</v>
      </c>
      <c r="J9" s="21">
        <v>4750</v>
      </c>
      <c r="K9" s="9">
        <f t="shared" si="0"/>
        <v>4708.333333333333</v>
      </c>
      <c r="L9" s="17">
        <f t="shared" si="1"/>
        <v>38.188130791298668</v>
      </c>
      <c r="M9" s="17">
        <f t="shared" si="2"/>
        <v>0.81107534423997174</v>
      </c>
      <c r="N9" s="17">
        <f t="shared" si="3"/>
        <v>9416.6666666666661</v>
      </c>
      <c r="O9" s="17">
        <f t="shared" si="4"/>
        <v>4708.333333333333</v>
      </c>
      <c r="P9" s="37">
        <f t="shared" si="5"/>
        <v>4708.33</v>
      </c>
      <c r="Q9" s="17">
        <f t="shared" si="6"/>
        <v>9416.66</v>
      </c>
      <c r="R9" s="39"/>
      <c r="S9" s="20" t="s">
        <v>21</v>
      </c>
      <c r="T9" s="20" t="s">
        <v>24</v>
      </c>
      <c r="U9" s="45" t="s">
        <v>30</v>
      </c>
      <c r="V9" s="39"/>
    </row>
    <row r="10" spans="1:32" s="2" customFormat="1" ht="158.25" thickBot="1" x14ac:dyDescent="0.3">
      <c r="A10" s="24">
        <v>6</v>
      </c>
      <c r="B10" s="30" t="s">
        <v>35</v>
      </c>
      <c r="C10" s="31" t="s">
        <v>42</v>
      </c>
      <c r="D10" s="32" t="s">
        <v>36</v>
      </c>
      <c r="E10" s="20" t="s">
        <v>21</v>
      </c>
      <c r="F10" s="27" t="s">
        <v>27</v>
      </c>
      <c r="G10" s="20">
        <v>1</v>
      </c>
      <c r="H10" s="22">
        <v>4675</v>
      </c>
      <c r="I10" s="21">
        <v>4700</v>
      </c>
      <c r="J10" s="21">
        <v>4750</v>
      </c>
      <c r="K10" s="9">
        <f t="shared" ref="K10:K16" si="7">AVERAGE(H10:J10)</f>
        <v>4708.333333333333</v>
      </c>
      <c r="L10" s="17">
        <f t="shared" ref="L10:L16" si="8">SQRT(((SUM((POWER(H10-K10,2)),(POWER(I10-K10,2)),(POWER(J10-K10,2)))/(COLUMNS(H10:J10)-1))))</f>
        <v>38.188130791298668</v>
      </c>
      <c r="M10" s="17">
        <f t="shared" ref="M10:M16" si="9">L10/K10*100</f>
        <v>0.81107534423997174</v>
      </c>
      <c r="N10" s="17">
        <f t="shared" ref="N10:N16" si="10">((G10/3)*(SUM(H10:J10)))</f>
        <v>4708.333333333333</v>
      </c>
      <c r="O10" s="17">
        <f t="shared" ref="O10:O16" si="11">N10/G10</f>
        <v>4708.333333333333</v>
      </c>
      <c r="P10" s="37">
        <f t="shared" ref="P10:P16" si="12">ROUND(O10,2)</f>
        <v>4708.33</v>
      </c>
      <c r="Q10" s="17">
        <f t="shared" ref="Q10:Q16" si="13">P10*G10</f>
        <v>4708.33</v>
      </c>
      <c r="R10" s="39"/>
      <c r="S10" s="20" t="s">
        <v>21</v>
      </c>
      <c r="T10" s="20" t="s">
        <v>24</v>
      </c>
      <c r="U10" s="45" t="s">
        <v>30</v>
      </c>
      <c r="V10" s="39"/>
    </row>
    <row r="11" spans="1:32" s="2" customFormat="1" ht="158.25" thickBot="1" x14ac:dyDescent="0.3">
      <c r="A11" s="24">
        <v>7</v>
      </c>
      <c r="B11" s="30" t="s">
        <v>35</v>
      </c>
      <c r="C11" s="31" t="s">
        <v>43</v>
      </c>
      <c r="D11" s="32" t="s">
        <v>36</v>
      </c>
      <c r="E11" s="20" t="s">
        <v>21</v>
      </c>
      <c r="F11" s="27" t="s">
        <v>27</v>
      </c>
      <c r="G11" s="20">
        <v>2</v>
      </c>
      <c r="H11" s="22">
        <v>4675</v>
      </c>
      <c r="I11" s="21">
        <v>4700</v>
      </c>
      <c r="J11" s="21">
        <v>4750</v>
      </c>
      <c r="K11" s="9">
        <f t="shared" si="7"/>
        <v>4708.333333333333</v>
      </c>
      <c r="L11" s="17">
        <f t="shared" si="8"/>
        <v>38.188130791298668</v>
      </c>
      <c r="M11" s="17">
        <f t="shared" si="9"/>
        <v>0.81107534423997174</v>
      </c>
      <c r="N11" s="17">
        <f t="shared" si="10"/>
        <v>9416.6666666666661</v>
      </c>
      <c r="O11" s="17">
        <f t="shared" si="11"/>
        <v>4708.333333333333</v>
      </c>
      <c r="P11" s="37">
        <f t="shared" si="12"/>
        <v>4708.33</v>
      </c>
      <c r="Q11" s="17">
        <f t="shared" si="13"/>
        <v>9416.66</v>
      </c>
      <c r="R11" s="39"/>
      <c r="S11" s="20" t="s">
        <v>21</v>
      </c>
      <c r="T11" s="20" t="s">
        <v>24</v>
      </c>
      <c r="U11" s="45" t="s">
        <v>30</v>
      </c>
      <c r="V11" s="39"/>
    </row>
    <row r="12" spans="1:32" s="2" customFormat="1" ht="360.75" thickBot="1" x14ac:dyDescent="0.3">
      <c r="A12" s="24">
        <v>8</v>
      </c>
      <c r="B12" s="30" t="s">
        <v>44</v>
      </c>
      <c r="C12" s="31" t="s">
        <v>46</v>
      </c>
      <c r="D12" s="32" t="s">
        <v>45</v>
      </c>
      <c r="E12" s="20" t="s">
        <v>21</v>
      </c>
      <c r="F12" s="27" t="s">
        <v>27</v>
      </c>
      <c r="G12" s="20">
        <v>1</v>
      </c>
      <c r="H12" s="22">
        <v>7055</v>
      </c>
      <c r="I12" s="21">
        <v>7100</v>
      </c>
      <c r="J12" s="21">
        <v>7250</v>
      </c>
      <c r="K12" s="9">
        <f t="shared" si="7"/>
        <v>7135</v>
      </c>
      <c r="L12" s="17">
        <f t="shared" si="8"/>
        <v>102.10288928331069</v>
      </c>
      <c r="M12" s="17">
        <f t="shared" si="9"/>
        <v>1.4310145659889373</v>
      </c>
      <c r="N12" s="17">
        <f t="shared" si="10"/>
        <v>7135</v>
      </c>
      <c r="O12" s="17">
        <f t="shared" si="11"/>
        <v>7135</v>
      </c>
      <c r="P12" s="37">
        <f t="shared" si="12"/>
        <v>7135</v>
      </c>
      <c r="Q12" s="17">
        <f t="shared" si="13"/>
        <v>7135</v>
      </c>
      <c r="R12" s="39"/>
      <c r="S12" s="20" t="s">
        <v>21</v>
      </c>
      <c r="T12" s="20" t="s">
        <v>24</v>
      </c>
      <c r="U12" s="45" t="s">
        <v>30</v>
      </c>
      <c r="V12" s="39"/>
    </row>
    <row r="13" spans="1:32" s="2" customFormat="1" ht="360.75" thickBot="1" x14ac:dyDescent="0.3">
      <c r="A13" s="24">
        <v>9</v>
      </c>
      <c r="B13" s="30" t="s">
        <v>44</v>
      </c>
      <c r="C13" s="31" t="s">
        <v>47</v>
      </c>
      <c r="D13" s="32" t="s">
        <v>45</v>
      </c>
      <c r="E13" s="20" t="s">
        <v>21</v>
      </c>
      <c r="F13" s="27" t="s">
        <v>27</v>
      </c>
      <c r="G13" s="20">
        <v>1</v>
      </c>
      <c r="H13" s="22">
        <v>7055</v>
      </c>
      <c r="I13" s="21">
        <v>7100</v>
      </c>
      <c r="J13" s="21">
        <v>7250</v>
      </c>
      <c r="K13" s="9">
        <f t="shared" si="7"/>
        <v>7135</v>
      </c>
      <c r="L13" s="17">
        <f t="shared" si="8"/>
        <v>102.10288928331069</v>
      </c>
      <c r="M13" s="17">
        <f t="shared" si="9"/>
        <v>1.4310145659889373</v>
      </c>
      <c r="N13" s="17">
        <f t="shared" si="10"/>
        <v>7135</v>
      </c>
      <c r="O13" s="17">
        <f t="shared" si="11"/>
        <v>7135</v>
      </c>
      <c r="P13" s="37">
        <f t="shared" si="12"/>
        <v>7135</v>
      </c>
      <c r="Q13" s="17">
        <f t="shared" si="13"/>
        <v>7135</v>
      </c>
      <c r="R13" s="39"/>
      <c r="S13" s="20" t="s">
        <v>21</v>
      </c>
      <c r="T13" s="20" t="s">
        <v>24</v>
      </c>
      <c r="U13" s="45" t="s">
        <v>30</v>
      </c>
      <c r="V13" s="39"/>
    </row>
    <row r="14" spans="1:32" s="2" customFormat="1" ht="360.75" thickBot="1" x14ac:dyDescent="0.3">
      <c r="A14" s="24">
        <v>10</v>
      </c>
      <c r="B14" s="30" t="s">
        <v>44</v>
      </c>
      <c r="C14" s="31" t="s">
        <v>48</v>
      </c>
      <c r="D14" s="32" t="s">
        <v>45</v>
      </c>
      <c r="E14" s="20" t="s">
        <v>21</v>
      </c>
      <c r="F14" s="27" t="s">
        <v>27</v>
      </c>
      <c r="G14" s="20">
        <v>2</v>
      </c>
      <c r="H14" s="22">
        <v>7055</v>
      </c>
      <c r="I14" s="21">
        <v>7100</v>
      </c>
      <c r="J14" s="21">
        <v>7250</v>
      </c>
      <c r="K14" s="9">
        <f t="shared" si="7"/>
        <v>7135</v>
      </c>
      <c r="L14" s="17">
        <f t="shared" si="8"/>
        <v>102.10288928331069</v>
      </c>
      <c r="M14" s="17">
        <f t="shared" si="9"/>
        <v>1.4310145659889373</v>
      </c>
      <c r="N14" s="17">
        <f t="shared" si="10"/>
        <v>14270</v>
      </c>
      <c r="O14" s="17">
        <f t="shared" si="11"/>
        <v>7135</v>
      </c>
      <c r="P14" s="37">
        <f t="shared" si="12"/>
        <v>7135</v>
      </c>
      <c r="Q14" s="17">
        <f t="shared" si="13"/>
        <v>14270</v>
      </c>
      <c r="R14" s="39"/>
      <c r="S14" s="20" t="s">
        <v>21</v>
      </c>
      <c r="T14" s="20" t="s">
        <v>24</v>
      </c>
      <c r="U14" s="45" t="s">
        <v>30</v>
      </c>
      <c r="V14" s="39"/>
    </row>
    <row r="15" spans="1:32" s="2" customFormat="1" ht="360.75" thickBot="1" x14ac:dyDescent="0.3">
      <c r="A15" s="24">
        <v>11</v>
      </c>
      <c r="B15" s="30" t="s">
        <v>44</v>
      </c>
      <c r="C15" s="31" t="s">
        <v>49</v>
      </c>
      <c r="D15" s="32" t="s">
        <v>45</v>
      </c>
      <c r="E15" s="20" t="s">
        <v>21</v>
      </c>
      <c r="F15" s="27" t="s">
        <v>27</v>
      </c>
      <c r="G15" s="20">
        <v>2</v>
      </c>
      <c r="H15" s="22">
        <v>7055</v>
      </c>
      <c r="I15" s="21">
        <v>7100</v>
      </c>
      <c r="J15" s="21">
        <v>7250</v>
      </c>
      <c r="K15" s="9">
        <f t="shared" si="7"/>
        <v>7135</v>
      </c>
      <c r="L15" s="17">
        <f t="shared" si="8"/>
        <v>102.10288928331069</v>
      </c>
      <c r="M15" s="17">
        <f t="shared" si="9"/>
        <v>1.4310145659889373</v>
      </c>
      <c r="N15" s="17">
        <f t="shared" si="10"/>
        <v>14270</v>
      </c>
      <c r="O15" s="17">
        <f t="shared" si="11"/>
        <v>7135</v>
      </c>
      <c r="P15" s="37">
        <f t="shared" si="12"/>
        <v>7135</v>
      </c>
      <c r="Q15" s="17">
        <f t="shared" si="13"/>
        <v>14270</v>
      </c>
      <c r="R15" s="39"/>
      <c r="S15" s="20" t="s">
        <v>21</v>
      </c>
      <c r="T15" s="20" t="s">
        <v>24</v>
      </c>
      <c r="U15" s="45" t="s">
        <v>30</v>
      </c>
      <c r="V15" s="39"/>
    </row>
    <row r="16" spans="1:32" s="2" customFormat="1" ht="360.75" thickBot="1" x14ac:dyDescent="0.3">
      <c r="A16" s="24">
        <v>12</v>
      </c>
      <c r="B16" s="30" t="s">
        <v>44</v>
      </c>
      <c r="C16" s="31" t="s">
        <v>50</v>
      </c>
      <c r="D16" s="32" t="s">
        <v>45</v>
      </c>
      <c r="E16" s="20" t="s">
        <v>21</v>
      </c>
      <c r="F16" s="27" t="s">
        <v>27</v>
      </c>
      <c r="G16" s="20">
        <v>1</v>
      </c>
      <c r="H16" s="22">
        <v>7055</v>
      </c>
      <c r="I16" s="21">
        <v>7100</v>
      </c>
      <c r="J16" s="21">
        <v>7250</v>
      </c>
      <c r="K16" s="9">
        <f t="shared" si="7"/>
        <v>7135</v>
      </c>
      <c r="L16" s="17">
        <f t="shared" si="8"/>
        <v>102.10288928331069</v>
      </c>
      <c r="M16" s="17">
        <f t="shared" si="9"/>
        <v>1.4310145659889373</v>
      </c>
      <c r="N16" s="17">
        <f t="shared" si="10"/>
        <v>7135</v>
      </c>
      <c r="O16" s="17">
        <f t="shared" si="11"/>
        <v>7135</v>
      </c>
      <c r="P16" s="37">
        <f t="shared" si="12"/>
        <v>7135</v>
      </c>
      <c r="Q16" s="17">
        <f t="shared" si="13"/>
        <v>7135</v>
      </c>
      <c r="R16" s="39"/>
      <c r="S16" s="20" t="s">
        <v>21</v>
      </c>
      <c r="T16" s="20" t="s">
        <v>24</v>
      </c>
      <c r="U16" s="45" t="s">
        <v>30</v>
      </c>
      <c r="V16" s="39"/>
    </row>
    <row r="17" spans="1:22" s="2" customFormat="1" ht="360.75" thickBot="1" x14ac:dyDescent="0.3">
      <c r="A17" s="24">
        <v>13</v>
      </c>
      <c r="B17" s="30" t="s">
        <v>44</v>
      </c>
      <c r="C17" s="31" t="s">
        <v>51</v>
      </c>
      <c r="D17" s="32" t="s">
        <v>45</v>
      </c>
      <c r="E17" s="20" t="s">
        <v>21</v>
      </c>
      <c r="F17" s="27" t="s">
        <v>27</v>
      </c>
      <c r="G17" s="20">
        <v>1</v>
      </c>
      <c r="H17" s="22">
        <v>7055</v>
      </c>
      <c r="I17" s="21">
        <v>7100</v>
      </c>
      <c r="J17" s="21">
        <v>7250</v>
      </c>
      <c r="K17" s="9">
        <f t="shared" ref="K17:K23" si="14">AVERAGE(H17:J17)</f>
        <v>7135</v>
      </c>
      <c r="L17" s="17">
        <f t="shared" ref="L17:L23" si="15">SQRT(((SUM((POWER(H17-K17,2)),(POWER(I17-K17,2)),(POWER(J17-K17,2)))/(COLUMNS(H17:J17)-1))))</f>
        <v>102.10288928331069</v>
      </c>
      <c r="M17" s="17">
        <f t="shared" ref="M17:M23" si="16">L17/K17*100</f>
        <v>1.4310145659889373</v>
      </c>
      <c r="N17" s="17">
        <f t="shared" ref="N17:N23" si="17">((G17/3)*(SUM(H17:J17)))</f>
        <v>7135</v>
      </c>
      <c r="O17" s="17">
        <f t="shared" ref="O17:O23" si="18">N17/G17</f>
        <v>7135</v>
      </c>
      <c r="P17" s="37">
        <f t="shared" ref="P17:P23" si="19">ROUND(O17,2)</f>
        <v>7135</v>
      </c>
      <c r="Q17" s="17">
        <f t="shared" ref="Q17:Q23" si="20">P17*G17</f>
        <v>7135</v>
      </c>
      <c r="R17" s="39"/>
      <c r="S17" s="20" t="s">
        <v>21</v>
      </c>
      <c r="T17" s="20" t="s">
        <v>24</v>
      </c>
      <c r="U17" s="45" t="s">
        <v>30</v>
      </c>
      <c r="V17" s="39"/>
    </row>
    <row r="18" spans="1:22" s="2" customFormat="1" ht="360.75" thickBot="1" x14ac:dyDescent="0.3">
      <c r="A18" s="24">
        <v>14</v>
      </c>
      <c r="B18" s="30" t="s">
        <v>44</v>
      </c>
      <c r="C18" s="31" t="s">
        <v>52</v>
      </c>
      <c r="D18" s="32" t="s">
        <v>45</v>
      </c>
      <c r="E18" s="20" t="s">
        <v>21</v>
      </c>
      <c r="F18" s="27" t="s">
        <v>27</v>
      </c>
      <c r="G18" s="20">
        <v>2</v>
      </c>
      <c r="H18" s="22">
        <v>7055</v>
      </c>
      <c r="I18" s="21">
        <v>7100</v>
      </c>
      <c r="J18" s="21">
        <v>7250</v>
      </c>
      <c r="K18" s="9">
        <f t="shared" ref="K18:K22" si="21">AVERAGE(H18:J18)</f>
        <v>7135</v>
      </c>
      <c r="L18" s="17">
        <f t="shared" ref="L18:L22" si="22">SQRT(((SUM((POWER(H18-K18,2)),(POWER(I18-K18,2)),(POWER(J18-K18,2)))/(COLUMNS(H18:J18)-1))))</f>
        <v>102.10288928331069</v>
      </c>
      <c r="M18" s="17">
        <f t="shared" ref="M18:M22" si="23">L18/K18*100</f>
        <v>1.4310145659889373</v>
      </c>
      <c r="N18" s="17">
        <f t="shared" ref="N18:N22" si="24">((G18/3)*(SUM(H18:J18)))</f>
        <v>14270</v>
      </c>
      <c r="O18" s="17">
        <f t="shared" ref="O18:O22" si="25">N18/G18</f>
        <v>7135</v>
      </c>
      <c r="P18" s="37">
        <f t="shared" ref="P18:P22" si="26">ROUND(O18,2)</f>
        <v>7135</v>
      </c>
      <c r="Q18" s="17">
        <f t="shared" ref="Q18:Q22" si="27">P18*G18</f>
        <v>14270</v>
      </c>
      <c r="R18" s="39"/>
      <c r="S18" s="20" t="s">
        <v>21</v>
      </c>
      <c r="T18" s="20" t="s">
        <v>24</v>
      </c>
      <c r="U18" s="45" t="s">
        <v>30</v>
      </c>
      <c r="V18" s="39"/>
    </row>
    <row r="19" spans="1:22" s="2" customFormat="1" ht="115.5" thickBot="1" x14ac:dyDescent="0.3">
      <c r="A19" s="24">
        <v>15</v>
      </c>
      <c r="B19" s="30" t="s">
        <v>53</v>
      </c>
      <c r="C19" s="31" t="s">
        <v>54</v>
      </c>
      <c r="D19" s="32" t="s">
        <v>57</v>
      </c>
      <c r="E19" s="20" t="s">
        <v>21</v>
      </c>
      <c r="F19" s="27" t="s">
        <v>27</v>
      </c>
      <c r="G19" s="20">
        <v>1</v>
      </c>
      <c r="H19" s="22">
        <v>2550</v>
      </c>
      <c r="I19" s="21">
        <v>2600</v>
      </c>
      <c r="J19" s="21">
        <v>2700</v>
      </c>
      <c r="K19" s="9">
        <f t="shared" si="21"/>
        <v>2616.6666666666665</v>
      </c>
      <c r="L19" s="17">
        <f t="shared" si="22"/>
        <v>76.376261582597337</v>
      </c>
      <c r="M19" s="17">
        <f t="shared" si="23"/>
        <v>2.9188380222648669</v>
      </c>
      <c r="N19" s="17">
        <f t="shared" si="24"/>
        <v>2616.6666666666665</v>
      </c>
      <c r="O19" s="17">
        <f t="shared" si="25"/>
        <v>2616.6666666666665</v>
      </c>
      <c r="P19" s="37">
        <f t="shared" si="26"/>
        <v>2616.67</v>
      </c>
      <c r="Q19" s="17">
        <f t="shared" si="27"/>
        <v>2616.67</v>
      </c>
      <c r="R19" s="39"/>
      <c r="S19" s="20" t="s">
        <v>21</v>
      </c>
      <c r="T19" s="20" t="s">
        <v>24</v>
      </c>
      <c r="U19" s="45" t="s">
        <v>30</v>
      </c>
      <c r="V19" s="39"/>
    </row>
    <row r="20" spans="1:22" s="2" customFormat="1" ht="115.5" thickBot="1" x14ac:dyDescent="0.3">
      <c r="A20" s="24">
        <v>16</v>
      </c>
      <c r="B20" s="30" t="s">
        <v>61</v>
      </c>
      <c r="C20" s="31" t="s">
        <v>55</v>
      </c>
      <c r="D20" s="32" t="s">
        <v>57</v>
      </c>
      <c r="E20" s="20" t="s">
        <v>21</v>
      </c>
      <c r="F20" s="27" t="s">
        <v>27</v>
      </c>
      <c r="G20" s="20">
        <v>1</v>
      </c>
      <c r="H20" s="22">
        <v>2550</v>
      </c>
      <c r="I20" s="21">
        <v>2600</v>
      </c>
      <c r="J20" s="21">
        <v>2700</v>
      </c>
      <c r="K20" s="9">
        <f t="shared" si="21"/>
        <v>2616.6666666666665</v>
      </c>
      <c r="L20" s="17">
        <f t="shared" si="22"/>
        <v>76.376261582597337</v>
      </c>
      <c r="M20" s="17">
        <f t="shared" si="23"/>
        <v>2.9188380222648669</v>
      </c>
      <c r="N20" s="17">
        <f t="shared" si="24"/>
        <v>2616.6666666666665</v>
      </c>
      <c r="O20" s="17">
        <f t="shared" si="25"/>
        <v>2616.6666666666665</v>
      </c>
      <c r="P20" s="37">
        <f t="shared" si="26"/>
        <v>2616.67</v>
      </c>
      <c r="Q20" s="17">
        <f t="shared" si="27"/>
        <v>2616.67</v>
      </c>
      <c r="R20" s="39"/>
      <c r="S20" s="20" t="s">
        <v>21</v>
      </c>
      <c r="T20" s="20" t="s">
        <v>24</v>
      </c>
      <c r="U20" s="45" t="s">
        <v>30</v>
      </c>
      <c r="V20" s="39"/>
    </row>
    <row r="21" spans="1:22" s="2" customFormat="1" ht="115.5" thickBot="1" x14ac:dyDescent="0.3">
      <c r="A21" s="24">
        <v>17</v>
      </c>
      <c r="B21" s="30" t="s">
        <v>61</v>
      </c>
      <c r="C21" s="31" t="s">
        <v>56</v>
      </c>
      <c r="D21" s="32" t="s">
        <v>57</v>
      </c>
      <c r="E21" s="20" t="s">
        <v>21</v>
      </c>
      <c r="F21" s="27" t="s">
        <v>27</v>
      </c>
      <c r="G21" s="20">
        <v>1</v>
      </c>
      <c r="H21" s="22">
        <v>2550</v>
      </c>
      <c r="I21" s="21">
        <v>2600</v>
      </c>
      <c r="J21" s="21">
        <v>2700</v>
      </c>
      <c r="K21" s="9">
        <f t="shared" si="21"/>
        <v>2616.6666666666665</v>
      </c>
      <c r="L21" s="17">
        <f t="shared" si="22"/>
        <v>76.376261582597337</v>
      </c>
      <c r="M21" s="17">
        <f t="shared" si="23"/>
        <v>2.9188380222648669</v>
      </c>
      <c r="N21" s="17">
        <f t="shared" si="24"/>
        <v>2616.6666666666665</v>
      </c>
      <c r="O21" s="17">
        <f t="shared" si="25"/>
        <v>2616.6666666666665</v>
      </c>
      <c r="P21" s="37">
        <f t="shared" si="26"/>
        <v>2616.67</v>
      </c>
      <c r="Q21" s="17">
        <f t="shared" si="27"/>
        <v>2616.67</v>
      </c>
      <c r="R21" s="39"/>
      <c r="S21" s="20" t="s">
        <v>21</v>
      </c>
      <c r="T21" s="20" t="s">
        <v>24</v>
      </c>
      <c r="U21" s="45" t="s">
        <v>30</v>
      </c>
      <c r="V21" s="39"/>
    </row>
    <row r="22" spans="1:22" s="2" customFormat="1" ht="147" thickBot="1" x14ac:dyDescent="0.3">
      <c r="A22" s="24">
        <v>18</v>
      </c>
      <c r="B22" s="30" t="s">
        <v>60</v>
      </c>
      <c r="C22" s="31" t="s">
        <v>58</v>
      </c>
      <c r="D22" s="32" t="s">
        <v>62</v>
      </c>
      <c r="E22" s="20" t="s">
        <v>20</v>
      </c>
      <c r="F22" s="27" t="s">
        <v>26</v>
      </c>
      <c r="G22" s="20">
        <v>30</v>
      </c>
      <c r="H22" s="22">
        <v>612</v>
      </c>
      <c r="I22" s="21">
        <v>635</v>
      </c>
      <c r="J22" s="21">
        <v>650</v>
      </c>
      <c r="K22" s="9">
        <f t="shared" si="21"/>
        <v>632.33333333333337</v>
      </c>
      <c r="L22" s="17">
        <f t="shared" si="22"/>
        <v>19.139836293274126</v>
      </c>
      <c r="M22" s="17">
        <f t="shared" si="23"/>
        <v>3.0268586652515745</v>
      </c>
      <c r="N22" s="17">
        <f t="shared" si="24"/>
        <v>18970</v>
      </c>
      <c r="O22" s="17">
        <f t="shared" si="25"/>
        <v>632.33333333333337</v>
      </c>
      <c r="P22" s="37">
        <f t="shared" si="26"/>
        <v>632.33000000000004</v>
      </c>
      <c r="Q22" s="17">
        <f t="shared" si="27"/>
        <v>18969.900000000001</v>
      </c>
      <c r="R22" s="39"/>
      <c r="S22" s="20" t="s">
        <v>20</v>
      </c>
      <c r="T22" s="20" t="s">
        <v>23</v>
      </c>
      <c r="U22" s="45" t="s">
        <v>31</v>
      </c>
      <c r="V22" s="39"/>
    </row>
    <row r="23" spans="1:22" s="2" customFormat="1" ht="147" thickBot="1" x14ac:dyDescent="0.3">
      <c r="A23" s="24">
        <v>19</v>
      </c>
      <c r="B23" s="30" t="s">
        <v>60</v>
      </c>
      <c r="C23" s="31" t="s">
        <v>59</v>
      </c>
      <c r="D23" s="32" t="s">
        <v>62</v>
      </c>
      <c r="E23" s="20" t="s">
        <v>20</v>
      </c>
      <c r="F23" s="27" t="s">
        <v>26</v>
      </c>
      <c r="G23" s="20">
        <v>30</v>
      </c>
      <c r="H23" s="22">
        <v>612</v>
      </c>
      <c r="I23" s="21">
        <v>635</v>
      </c>
      <c r="J23" s="21">
        <v>650</v>
      </c>
      <c r="K23" s="9">
        <f t="shared" si="14"/>
        <v>632.33333333333337</v>
      </c>
      <c r="L23" s="17">
        <f t="shared" si="15"/>
        <v>19.139836293274126</v>
      </c>
      <c r="M23" s="17">
        <f t="shared" si="16"/>
        <v>3.0268586652515745</v>
      </c>
      <c r="N23" s="17">
        <f t="shared" si="17"/>
        <v>18970</v>
      </c>
      <c r="O23" s="17">
        <f t="shared" si="18"/>
        <v>632.33333333333337</v>
      </c>
      <c r="P23" s="37">
        <f t="shared" si="19"/>
        <v>632.33000000000004</v>
      </c>
      <c r="Q23" s="17">
        <f t="shared" si="20"/>
        <v>18969.900000000001</v>
      </c>
      <c r="R23" s="39"/>
      <c r="S23" s="20" t="s">
        <v>20</v>
      </c>
      <c r="T23" s="20" t="s">
        <v>23</v>
      </c>
      <c r="U23" s="45" t="s">
        <v>31</v>
      </c>
      <c r="V23" s="39"/>
    </row>
    <row r="24" spans="1:22" s="2" customFormat="1" ht="90" thickBot="1" x14ac:dyDescent="0.3">
      <c r="A24" s="24">
        <v>20</v>
      </c>
      <c r="B24" s="30" t="s">
        <v>65</v>
      </c>
      <c r="C24" s="31" t="s">
        <v>64</v>
      </c>
      <c r="D24" s="32" t="s">
        <v>63</v>
      </c>
      <c r="E24" s="20" t="s">
        <v>22</v>
      </c>
      <c r="F24" s="27" t="s">
        <v>26</v>
      </c>
      <c r="G24" s="20">
        <v>1</v>
      </c>
      <c r="H24" s="22">
        <v>595</v>
      </c>
      <c r="I24" s="21">
        <v>610</v>
      </c>
      <c r="J24" s="21">
        <v>625</v>
      </c>
      <c r="K24" s="9">
        <f t="shared" ref="K24" si="28">AVERAGE(H24:J24)</f>
        <v>610</v>
      </c>
      <c r="L24" s="17">
        <f t="shared" ref="L24" si="29">SQRT(((SUM((POWER(H24-K24,2)),(POWER(I24-K24,2)),(POWER(J24-K24,2)))/(COLUMNS(H24:J24)-1))))</f>
        <v>15</v>
      </c>
      <c r="M24" s="17">
        <f t="shared" ref="M24" si="30">L24/K24*100</f>
        <v>2.459016393442623</v>
      </c>
      <c r="N24" s="17">
        <f t="shared" ref="N24" si="31">((G24/3)*(SUM(H24:J24)))</f>
        <v>610</v>
      </c>
      <c r="O24" s="17">
        <f t="shared" ref="O24" si="32">N24/G24</f>
        <v>610</v>
      </c>
      <c r="P24" s="37">
        <f t="shared" ref="P24" si="33">ROUND(O24,2)</f>
        <v>610</v>
      </c>
      <c r="Q24" s="17">
        <f t="shared" ref="Q24" si="34">P24*G24</f>
        <v>610</v>
      </c>
      <c r="R24" s="39"/>
      <c r="S24" s="20" t="s">
        <v>22</v>
      </c>
      <c r="T24" s="20" t="s">
        <v>25</v>
      </c>
      <c r="U24" s="45" t="s">
        <v>30</v>
      </c>
      <c r="V24" s="39"/>
    </row>
    <row r="25" spans="1:22" s="2" customFormat="1" ht="180.75" thickBot="1" x14ac:dyDescent="0.3">
      <c r="A25" s="24">
        <v>21</v>
      </c>
      <c r="B25" s="30" t="s">
        <v>66</v>
      </c>
      <c r="C25" s="31" t="s">
        <v>67</v>
      </c>
      <c r="D25" s="32" t="s">
        <v>68</v>
      </c>
      <c r="E25" s="20" t="s">
        <v>20</v>
      </c>
      <c r="F25" s="27" t="s">
        <v>26</v>
      </c>
      <c r="G25" s="20">
        <v>6</v>
      </c>
      <c r="H25" s="22">
        <v>3066.8</v>
      </c>
      <c r="I25" s="21">
        <v>3100</v>
      </c>
      <c r="J25" s="21">
        <v>3150</v>
      </c>
      <c r="K25" s="9">
        <f t="shared" ref="K25:K43" si="35">AVERAGE(H25:J25)</f>
        <v>3105.6</v>
      </c>
      <c r="L25" s="17">
        <f t="shared" ref="L25:L43" si="36">SQRT(((SUM((POWER(H25-K25,2)),(POWER(I25-K25,2)),(POWER(J25-K25,2)))/(COLUMNS(H25:J25)-1))))</f>
        <v>41.881738263830371</v>
      </c>
      <c r="M25" s="17">
        <f t="shared" ref="M25:M43" si="37">L25/K25*100</f>
        <v>1.3485876566148369</v>
      </c>
      <c r="N25" s="17">
        <f t="shared" ref="N25:N43" si="38">((G25/3)*(SUM(H25:J25)))</f>
        <v>18633.599999999999</v>
      </c>
      <c r="O25" s="17">
        <f t="shared" ref="O25:O43" si="39">N25/G25</f>
        <v>3105.6</v>
      </c>
      <c r="P25" s="37">
        <f t="shared" ref="P25:P43" si="40">ROUND(O25,2)</f>
        <v>3105.6</v>
      </c>
      <c r="Q25" s="17">
        <f t="shared" ref="Q25:Q43" si="41">P25*G25</f>
        <v>18633.599999999999</v>
      </c>
      <c r="R25" s="39"/>
      <c r="S25" s="20" t="s">
        <v>20</v>
      </c>
      <c r="T25" s="20" t="s">
        <v>23</v>
      </c>
      <c r="U25" s="45" t="s">
        <v>31</v>
      </c>
      <c r="V25" s="39"/>
    </row>
    <row r="26" spans="1:22" s="2" customFormat="1" ht="169.5" thickBot="1" x14ac:dyDescent="0.3">
      <c r="A26" s="24">
        <v>22</v>
      </c>
      <c r="B26" s="30" t="s">
        <v>70</v>
      </c>
      <c r="C26" s="31" t="s">
        <v>69</v>
      </c>
      <c r="D26" s="32" t="s">
        <v>72</v>
      </c>
      <c r="E26" s="20" t="s">
        <v>20</v>
      </c>
      <c r="F26" s="49" t="s">
        <v>93</v>
      </c>
      <c r="G26" s="20">
        <v>15</v>
      </c>
      <c r="H26" s="22">
        <v>212.89</v>
      </c>
      <c r="I26" s="21">
        <v>217</v>
      </c>
      <c r="J26" s="21">
        <v>225</v>
      </c>
      <c r="K26" s="9">
        <f t="shared" si="35"/>
        <v>218.29666666666665</v>
      </c>
      <c r="L26" s="17">
        <f t="shared" si="36"/>
        <v>6.1582492100704567</v>
      </c>
      <c r="M26" s="17">
        <f t="shared" si="37"/>
        <v>2.8210459207212466</v>
      </c>
      <c r="N26" s="17">
        <f t="shared" si="38"/>
        <v>3274.45</v>
      </c>
      <c r="O26" s="17">
        <f t="shared" si="39"/>
        <v>218.29666666666665</v>
      </c>
      <c r="P26" s="37">
        <f t="shared" si="40"/>
        <v>218.3</v>
      </c>
      <c r="Q26" s="17">
        <f t="shared" si="41"/>
        <v>3274.5</v>
      </c>
      <c r="R26" s="39"/>
      <c r="S26" s="20" t="s">
        <v>20</v>
      </c>
      <c r="T26" s="20" t="s">
        <v>23</v>
      </c>
      <c r="U26" s="45" t="s">
        <v>31</v>
      </c>
      <c r="V26" s="39"/>
    </row>
    <row r="27" spans="1:22" s="2" customFormat="1" ht="169.5" thickBot="1" x14ac:dyDescent="0.3">
      <c r="A27" s="24">
        <v>23</v>
      </c>
      <c r="B27" s="30" t="s">
        <v>70</v>
      </c>
      <c r="C27" s="31" t="s">
        <v>71</v>
      </c>
      <c r="D27" s="32" t="s">
        <v>72</v>
      </c>
      <c r="E27" s="20" t="s">
        <v>20</v>
      </c>
      <c r="F27" s="49" t="s">
        <v>93</v>
      </c>
      <c r="G27" s="20">
        <v>16</v>
      </c>
      <c r="H27" s="22">
        <v>212.89</v>
      </c>
      <c r="I27" s="21">
        <v>217</v>
      </c>
      <c r="J27" s="21">
        <v>225</v>
      </c>
      <c r="K27" s="9">
        <f t="shared" si="35"/>
        <v>218.29666666666665</v>
      </c>
      <c r="L27" s="17">
        <f t="shared" si="36"/>
        <v>6.1582492100704567</v>
      </c>
      <c r="M27" s="17">
        <f t="shared" si="37"/>
        <v>2.8210459207212466</v>
      </c>
      <c r="N27" s="17">
        <f t="shared" si="38"/>
        <v>3492.7466666666664</v>
      </c>
      <c r="O27" s="17">
        <f t="shared" si="39"/>
        <v>218.29666666666665</v>
      </c>
      <c r="P27" s="37">
        <f t="shared" si="40"/>
        <v>218.3</v>
      </c>
      <c r="Q27" s="17">
        <f t="shared" si="41"/>
        <v>3492.8</v>
      </c>
      <c r="R27" s="39"/>
      <c r="S27" s="20" t="s">
        <v>20</v>
      </c>
      <c r="T27" s="20" t="s">
        <v>23</v>
      </c>
      <c r="U27" s="45" t="s">
        <v>31</v>
      </c>
      <c r="V27" s="39"/>
    </row>
    <row r="28" spans="1:22" s="2" customFormat="1" ht="147" thickBot="1" x14ac:dyDescent="0.3">
      <c r="A28" s="24">
        <v>24</v>
      </c>
      <c r="B28" s="30" t="s">
        <v>73</v>
      </c>
      <c r="C28" s="31" t="s">
        <v>75</v>
      </c>
      <c r="D28" s="32" t="s">
        <v>74</v>
      </c>
      <c r="E28" s="20" t="s">
        <v>21</v>
      </c>
      <c r="F28" s="27" t="s">
        <v>27</v>
      </c>
      <c r="G28" s="20">
        <v>25</v>
      </c>
      <c r="H28" s="22">
        <v>1632</v>
      </c>
      <c r="I28" s="21">
        <v>1695</v>
      </c>
      <c r="J28" s="21">
        <v>1720</v>
      </c>
      <c r="K28" s="9">
        <f t="shared" si="35"/>
        <v>1682.3333333333333</v>
      </c>
      <c r="L28" s="17">
        <f t="shared" si="36"/>
        <v>45.346811721810532</v>
      </c>
      <c r="M28" s="17">
        <f t="shared" si="37"/>
        <v>2.6954712733392432</v>
      </c>
      <c r="N28" s="17">
        <f t="shared" si="38"/>
        <v>42058.333333333336</v>
      </c>
      <c r="O28" s="17">
        <f t="shared" si="39"/>
        <v>1682.3333333333335</v>
      </c>
      <c r="P28" s="37">
        <f t="shared" si="40"/>
        <v>1682.33</v>
      </c>
      <c r="Q28" s="17">
        <f t="shared" si="41"/>
        <v>42058.25</v>
      </c>
      <c r="R28" s="39"/>
      <c r="S28" s="20" t="s">
        <v>21</v>
      </c>
      <c r="T28" s="20" t="s">
        <v>24</v>
      </c>
      <c r="U28" s="45" t="s">
        <v>30</v>
      </c>
      <c r="V28" s="39"/>
    </row>
    <row r="29" spans="1:22" s="2" customFormat="1" ht="147" thickBot="1" x14ac:dyDescent="0.3">
      <c r="A29" s="24">
        <v>25</v>
      </c>
      <c r="B29" s="30" t="s">
        <v>73</v>
      </c>
      <c r="C29" s="31" t="s">
        <v>76</v>
      </c>
      <c r="D29" s="32" t="s">
        <v>74</v>
      </c>
      <c r="E29" s="20" t="s">
        <v>21</v>
      </c>
      <c r="F29" s="27" t="s">
        <v>27</v>
      </c>
      <c r="G29" s="20">
        <v>25</v>
      </c>
      <c r="H29" s="22">
        <v>1632</v>
      </c>
      <c r="I29" s="21">
        <v>1695</v>
      </c>
      <c r="J29" s="21">
        <v>1720</v>
      </c>
      <c r="K29" s="9">
        <f t="shared" si="35"/>
        <v>1682.3333333333333</v>
      </c>
      <c r="L29" s="17">
        <f t="shared" si="36"/>
        <v>45.346811721810532</v>
      </c>
      <c r="M29" s="17">
        <f t="shared" si="37"/>
        <v>2.6954712733392432</v>
      </c>
      <c r="N29" s="17">
        <f t="shared" si="38"/>
        <v>42058.333333333336</v>
      </c>
      <c r="O29" s="17">
        <f t="shared" si="39"/>
        <v>1682.3333333333335</v>
      </c>
      <c r="P29" s="37">
        <f t="shared" si="40"/>
        <v>1682.33</v>
      </c>
      <c r="Q29" s="17">
        <f t="shared" si="41"/>
        <v>42058.25</v>
      </c>
      <c r="R29" s="39"/>
      <c r="S29" s="20" t="s">
        <v>21</v>
      </c>
      <c r="T29" s="20" t="s">
        <v>24</v>
      </c>
      <c r="U29" s="45" t="s">
        <v>30</v>
      </c>
      <c r="V29" s="39"/>
    </row>
    <row r="30" spans="1:22" s="2" customFormat="1" ht="147" thickBot="1" x14ac:dyDescent="0.3">
      <c r="A30" s="24">
        <v>26</v>
      </c>
      <c r="B30" s="30" t="s">
        <v>73</v>
      </c>
      <c r="C30" s="31" t="s">
        <v>77</v>
      </c>
      <c r="D30" s="32" t="s">
        <v>74</v>
      </c>
      <c r="E30" s="20" t="s">
        <v>21</v>
      </c>
      <c r="F30" s="27" t="s">
        <v>27</v>
      </c>
      <c r="G30" s="20">
        <v>25</v>
      </c>
      <c r="H30" s="22">
        <v>1632</v>
      </c>
      <c r="I30" s="21">
        <v>1695</v>
      </c>
      <c r="J30" s="21">
        <v>1720</v>
      </c>
      <c r="K30" s="9">
        <f t="shared" si="35"/>
        <v>1682.3333333333333</v>
      </c>
      <c r="L30" s="17">
        <f t="shared" si="36"/>
        <v>45.346811721810532</v>
      </c>
      <c r="M30" s="17">
        <f t="shared" si="37"/>
        <v>2.6954712733392432</v>
      </c>
      <c r="N30" s="17">
        <f t="shared" si="38"/>
        <v>42058.333333333336</v>
      </c>
      <c r="O30" s="17">
        <f t="shared" si="39"/>
        <v>1682.3333333333335</v>
      </c>
      <c r="P30" s="37">
        <f t="shared" si="40"/>
        <v>1682.33</v>
      </c>
      <c r="Q30" s="17">
        <f t="shared" si="41"/>
        <v>42058.25</v>
      </c>
      <c r="R30" s="39"/>
      <c r="S30" s="20" t="s">
        <v>21</v>
      </c>
      <c r="T30" s="20" t="s">
        <v>24</v>
      </c>
      <c r="U30" s="45" t="s">
        <v>30</v>
      </c>
      <c r="V30" s="39"/>
    </row>
    <row r="31" spans="1:22" s="2" customFormat="1" ht="147" thickBot="1" x14ac:dyDescent="0.3">
      <c r="A31" s="24">
        <v>27</v>
      </c>
      <c r="B31" s="30" t="s">
        <v>73</v>
      </c>
      <c r="C31" s="31" t="s">
        <v>78</v>
      </c>
      <c r="D31" s="32" t="s">
        <v>74</v>
      </c>
      <c r="E31" s="20" t="s">
        <v>21</v>
      </c>
      <c r="F31" s="27" t="s">
        <v>27</v>
      </c>
      <c r="G31" s="20">
        <v>25</v>
      </c>
      <c r="H31" s="22">
        <v>1632</v>
      </c>
      <c r="I31" s="21">
        <v>1695</v>
      </c>
      <c r="J31" s="21">
        <v>1720</v>
      </c>
      <c r="K31" s="9">
        <f t="shared" si="35"/>
        <v>1682.3333333333333</v>
      </c>
      <c r="L31" s="17">
        <f t="shared" si="36"/>
        <v>45.346811721810532</v>
      </c>
      <c r="M31" s="17">
        <f t="shared" si="37"/>
        <v>2.6954712733392432</v>
      </c>
      <c r="N31" s="17">
        <f t="shared" si="38"/>
        <v>42058.333333333336</v>
      </c>
      <c r="O31" s="17">
        <f t="shared" si="39"/>
        <v>1682.3333333333335</v>
      </c>
      <c r="P31" s="37">
        <f t="shared" si="40"/>
        <v>1682.33</v>
      </c>
      <c r="Q31" s="17">
        <f t="shared" si="41"/>
        <v>42058.25</v>
      </c>
      <c r="R31" s="39"/>
      <c r="S31" s="20" t="s">
        <v>21</v>
      </c>
      <c r="T31" s="20" t="s">
        <v>24</v>
      </c>
      <c r="U31" s="45" t="s">
        <v>30</v>
      </c>
      <c r="V31" s="39"/>
    </row>
    <row r="32" spans="1:22" s="2" customFormat="1" ht="135.75" thickBot="1" x14ac:dyDescent="0.3">
      <c r="A32" s="24">
        <v>28</v>
      </c>
      <c r="B32" s="30" t="s">
        <v>79</v>
      </c>
      <c r="C32" s="31" t="s">
        <v>81</v>
      </c>
      <c r="D32" s="32" t="s">
        <v>80</v>
      </c>
      <c r="E32" s="20" t="s">
        <v>21</v>
      </c>
      <c r="F32" s="27" t="s">
        <v>27</v>
      </c>
      <c r="G32" s="20">
        <v>5</v>
      </c>
      <c r="H32" s="22">
        <v>5440</v>
      </c>
      <c r="I32" s="21">
        <v>5500</v>
      </c>
      <c r="J32" s="21">
        <v>5620</v>
      </c>
      <c r="K32" s="9">
        <f t="shared" si="35"/>
        <v>5520</v>
      </c>
      <c r="L32" s="17">
        <f t="shared" si="36"/>
        <v>91.651513899116793</v>
      </c>
      <c r="M32" s="17">
        <f t="shared" si="37"/>
        <v>1.6603535126651594</v>
      </c>
      <c r="N32" s="17">
        <f t="shared" si="38"/>
        <v>27600</v>
      </c>
      <c r="O32" s="17">
        <f t="shared" si="39"/>
        <v>5520</v>
      </c>
      <c r="P32" s="37">
        <f t="shared" si="40"/>
        <v>5520</v>
      </c>
      <c r="Q32" s="17">
        <f t="shared" si="41"/>
        <v>27600</v>
      </c>
      <c r="R32" s="39"/>
      <c r="S32" s="20" t="s">
        <v>21</v>
      </c>
      <c r="T32" s="20" t="s">
        <v>24</v>
      </c>
      <c r="U32" s="45" t="s">
        <v>30</v>
      </c>
      <c r="V32" s="39"/>
    </row>
    <row r="33" spans="1:22" s="2" customFormat="1" ht="135.75" thickBot="1" x14ac:dyDescent="0.3">
      <c r="A33" s="24">
        <v>29</v>
      </c>
      <c r="B33" s="30" t="s">
        <v>79</v>
      </c>
      <c r="C33" s="31" t="s">
        <v>82</v>
      </c>
      <c r="D33" s="32" t="s">
        <v>80</v>
      </c>
      <c r="E33" s="20" t="s">
        <v>21</v>
      </c>
      <c r="F33" s="27" t="s">
        <v>27</v>
      </c>
      <c r="G33" s="20">
        <v>10</v>
      </c>
      <c r="H33" s="22">
        <v>5440</v>
      </c>
      <c r="I33" s="21">
        <v>5500</v>
      </c>
      <c r="J33" s="21">
        <v>5620</v>
      </c>
      <c r="K33" s="9">
        <f t="shared" si="35"/>
        <v>5520</v>
      </c>
      <c r="L33" s="17">
        <f t="shared" si="36"/>
        <v>91.651513899116793</v>
      </c>
      <c r="M33" s="17">
        <f t="shared" si="37"/>
        <v>1.6603535126651594</v>
      </c>
      <c r="N33" s="17">
        <f t="shared" si="38"/>
        <v>55200</v>
      </c>
      <c r="O33" s="17">
        <f t="shared" si="39"/>
        <v>5520</v>
      </c>
      <c r="P33" s="37">
        <f t="shared" si="40"/>
        <v>5520</v>
      </c>
      <c r="Q33" s="17">
        <f t="shared" si="41"/>
        <v>55200</v>
      </c>
      <c r="R33" s="39"/>
      <c r="S33" s="20" t="s">
        <v>21</v>
      </c>
      <c r="T33" s="20" t="s">
        <v>24</v>
      </c>
      <c r="U33" s="45" t="s">
        <v>30</v>
      </c>
      <c r="V33" s="39"/>
    </row>
    <row r="34" spans="1:22" s="2" customFormat="1" ht="135.75" thickBot="1" x14ac:dyDescent="0.3">
      <c r="A34" s="24">
        <v>30</v>
      </c>
      <c r="B34" s="30" t="s">
        <v>79</v>
      </c>
      <c r="C34" s="31" t="s">
        <v>83</v>
      </c>
      <c r="D34" s="32" t="s">
        <v>80</v>
      </c>
      <c r="E34" s="20" t="s">
        <v>21</v>
      </c>
      <c r="F34" s="27" t="s">
        <v>27</v>
      </c>
      <c r="G34" s="20">
        <v>10</v>
      </c>
      <c r="H34" s="22">
        <v>5440</v>
      </c>
      <c r="I34" s="21">
        <v>5500</v>
      </c>
      <c r="J34" s="21">
        <v>5620</v>
      </c>
      <c r="K34" s="9">
        <f t="shared" si="35"/>
        <v>5520</v>
      </c>
      <c r="L34" s="17">
        <f t="shared" si="36"/>
        <v>91.651513899116793</v>
      </c>
      <c r="M34" s="17">
        <f t="shared" si="37"/>
        <v>1.6603535126651594</v>
      </c>
      <c r="N34" s="17">
        <f t="shared" si="38"/>
        <v>55200</v>
      </c>
      <c r="O34" s="17">
        <f t="shared" si="39"/>
        <v>5520</v>
      </c>
      <c r="P34" s="37">
        <f t="shared" si="40"/>
        <v>5520</v>
      </c>
      <c r="Q34" s="17">
        <f t="shared" si="41"/>
        <v>55200</v>
      </c>
      <c r="R34" s="39"/>
      <c r="S34" s="20" t="s">
        <v>21</v>
      </c>
      <c r="T34" s="20" t="s">
        <v>24</v>
      </c>
      <c r="U34" s="45" t="s">
        <v>30</v>
      </c>
      <c r="V34" s="39"/>
    </row>
    <row r="35" spans="1:22" s="2" customFormat="1" ht="135.75" thickBot="1" x14ac:dyDescent="0.3">
      <c r="A35" s="24">
        <v>31</v>
      </c>
      <c r="B35" s="30" t="s">
        <v>79</v>
      </c>
      <c r="C35" s="31" t="s">
        <v>84</v>
      </c>
      <c r="D35" s="32" t="s">
        <v>80</v>
      </c>
      <c r="E35" s="20" t="s">
        <v>21</v>
      </c>
      <c r="F35" s="27" t="s">
        <v>27</v>
      </c>
      <c r="G35" s="20">
        <v>10</v>
      </c>
      <c r="H35" s="22">
        <v>5440</v>
      </c>
      <c r="I35" s="21">
        <v>5500</v>
      </c>
      <c r="J35" s="21">
        <v>5620</v>
      </c>
      <c r="K35" s="9">
        <f t="shared" si="35"/>
        <v>5520</v>
      </c>
      <c r="L35" s="17">
        <f t="shared" si="36"/>
        <v>91.651513899116793</v>
      </c>
      <c r="M35" s="17">
        <f t="shared" si="37"/>
        <v>1.6603535126651594</v>
      </c>
      <c r="N35" s="17">
        <f t="shared" si="38"/>
        <v>55200</v>
      </c>
      <c r="O35" s="17">
        <f t="shared" si="39"/>
        <v>5520</v>
      </c>
      <c r="P35" s="37">
        <f t="shared" si="40"/>
        <v>5520</v>
      </c>
      <c r="Q35" s="17">
        <f t="shared" si="41"/>
        <v>55200</v>
      </c>
      <c r="R35" s="39"/>
      <c r="S35" s="20" t="s">
        <v>21</v>
      </c>
      <c r="T35" s="20" t="s">
        <v>24</v>
      </c>
      <c r="U35" s="45" t="s">
        <v>30</v>
      </c>
      <c r="V35" s="39"/>
    </row>
    <row r="36" spans="1:22" s="2" customFormat="1" ht="115.5" thickBot="1" x14ac:dyDescent="0.3">
      <c r="A36" s="24">
        <v>32</v>
      </c>
      <c r="B36" s="30" t="s">
        <v>86</v>
      </c>
      <c r="C36" s="31" t="s">
        <v>85</v>
      </c>
      <c r="D36" s="32" t="s">
        <v>87</v>
      </c>
      <c r="E36" s="20" t="s">
        <v>21</v>
      </c>
      <c r="F36" s="27" t="s">
        <v>27</v>
      </c>
      <c r="G36" s="20">
        <v>17</v>
      </c>
      <c r="H36" s="22">
        <v>1190</v>
      </c>
      <c r="I36" s="21">
        <v>1230</v>
      </c>
      <c r="J36" s="21">
        <v>1300</v>
      </c>
      <c r="K36" s="9">
        <f t="shared" si="35"/>
        <v>1240</v>
      </c>
      <c r="L36" s="17">
        <f t="shared" si="36"/>
        <v>55.677643628300217</v>
      </c>
      <c r="M36" s="17">
        <f t="shared" si="37"/>
        <v>4.4901325506693723</v>
      </c>
      <c r="N36" s="17">
        <f t="shared" si="38"/>
        <v>21080</v>
      </c>
      <c r="O36" s="17">
        <f t="shared" si="39"/>
        <v>1240</v>
      </c>
      <c r="P36" s="37">
        <f t="shared" si="40"/>
        <v>1240</v>
      </c>
      <c r="Q36" s="17">
        <f t="shared" si="41"/>
        <v>21080</v>
      </c>
      <c r="R36" s="39"/>
      <c r="S36" s="20" t="s">
        <v>21</v>
      </c>
      <c r="T36" s="20" t="s">
        <v>24</v>
      </c>
      <c r="U36" s="45" t="s">
        <v>30</v>
      </c>
      <c r="V36" s="39"/>
    </row>
    <row r="37" spans="1:22" s="2" customFormat="1" ht="192" thickBot="1" x14ac:dyDescent="0.3">
      <c r="A37" s="24">
        <v>33</v>
      </c>
      <c r="B37" s="30" t="s">
        <v>90</v>
      </c>
      <c r="C37" s="31" t="s">
        <v>88</v>
      </c>
      <c r="D37" s="32" t="s">
        <v>91</v>
      </c>
      <c r="E37" s="20" t="s">
        <v>20</v>
      </c>
      <c r="F37" s="27" t="s">
        <v>26</v>
      </c>
      <c r="G37" s="20">
        <v>20</v>
      </c>
      <c r="H37" s="22">
        <v>493</v>
      </c>
      <c r="I37" s="21">
        <v>500</v>
      </c>
      <c r="J37" s="21">
        <v>510</v>
      </c>
      <c r="K37" s="9">
        <f t="shared" si="35"/>
        <v>501</v>
      </c>
      <c r="L37" s="17">
        <f t="shared" si="36"/>
        <v>8.5440037453175304</v>
      </c>
      <c r="M37" s="17">
        <f t="shared" si="37"/>
        <v>1.7053899691252556</v>
      </c>
      <c r="N37" s="17">
        <f t="shared" si="38"/>
        <v>10020</v>
      </c>
      <c r="O37" s="17">
        <f t="shared" si="39"/>
        <v>501</v>
      </c>
      <c r="P37" s="37">
        <f t="shared" si="40"/>
        <v>501</v>
      </c>
      <c r="Q37" s="17">
        <f t="shared" si="41"/>
        <v>10020</v>
      </c>
      <c r="R37" s="39"/>
      <c r="S37" s="20" t="s">
        <v>20</v>
      </c>
      <c r="T37" s="20" t="s">
        <v>23</v>
      </c>
      <c r="U37" s="45" t="s">
        <v>31</v>
      </c>
      <c r="V37" s="39"/>
    </row>
    <row r="38" spans="1:22" s="2" customFormat="1" ht="192" thickBot="1" x14ac:dyDescent="0.3">
      <c r="A38" s="24">
        <v>34</v>
      </c>
      <c r="B38" s="30" t="s">
        <v>90</v>
      </c>
      <c r="C38" s="31" t="s">
        <v>89</v>
      </c>
      <c r="D38" s="32" t="s">
        <v>91</v>
      </c>
      <c r="E38" s="20" t="s">
        <v>20</v>
      </c>
      <c r="F38" s="27" t="s">
        <v>26</v>
      </c>
      <c r="G38" s="20">
        <v>20</v>
      </c>
      <c r="H38" s="22">
        <v>493</v>
      </c>
      <c r="I38" s="21">
        <v>500</v>
      </c>
      <c r="J38" s="21">
        <v>510</v>
      </c>
      <c r="K38" s="9">
        <f t="shared" si="35"/>
        <v>501</v>
      </c>
      <c r="L38" s="17">
        <f t="shared" si="36"/>
        <v>8.5440037453175304</v>
      </c>
      <c r="M38" s="17">
        <f t="shared" si="37"/>
        <v>1.7053899691252556</v>
      </c>
      <c r="N38" s="17">
        <f t="shared" si="38"/>
        <v>10020</v>
      </c>
      <c r="O38" s="17">
        <f t="shared" si="39"/>
        <v>501</v>
      </c>
      <c r="P38" s="37">
        <f t="shared" si="40"/>
        <v>501</v>
      </c>
      <c r="Q38" s="17">
        <f t="shared" si="41"/>
        <v>10020</v>
      </c>
      <c r="R38" s="39"/>
      <c r="S38" s="20" t="s">
        <v>20</v>
      </c>
      <c r="T38" s="20" t="s">
        <v>23</v>
      </c>
      <c r="U38" s="45" t="s">
        <v>31</v>
      </c>
      <c r="V38" s="39"/>
    </row>
    <row r="39" spans="1:22" s="2" customFormat="1" ht="180.75" thickBot="1" x14ac:dyDescent="0.3">
      <c r="A39" s="24">
        <v>35</v>
      </c>
      <c r="B39" s="30" t="s">
        <v>92</v>
      </c>
      <c r="C39" s="31" t="s">
        <v>94</v>
      </c>
      <c r="D39" s="32" t="s">
        <v>97</v>
      </c>
      <c r="E39" s="20" t="s">
        <v>20</v>
      </c>
      <c r="F39" s="27" t="s">
        <v>93</v>
      </c>
      <c r="G39" s="20">
        <v>4</v>
      </c>
      <c r="H39" s="22">
        <v>668.85</v>
      </c>
      <c r="I39" s="21">
        <v>690</v>
      </c>
      <c r="J39" s="21">
        <v>692</v>
      </c>
      <c r="K39" s="9">
        <f t="shared" si="35"/>
        <v>683.61666666666667</v>
      </c>
      <c r="L39" s="17">
        <f t="shared" si="36"/>
        <v>12.827347088674765</v>
      </c>
      <c r="M39" s="17">
        <f t="shared" si="37"/>
        <v>1.8763947273581341</v>
      </c>
      <c r="N39" s="17">
        <f t="shared" si="38"/>
        <v>2734.4666666666662</v>
      </c>
      <c r="O39" s="17">
        <f t="shared" si="39"/>
        <v>683.61666666666656</v>
      </c>
      <c r="P39" s="37">
        <f t="shared" si="40"/>
        <v>683.62</v>
      </c>
      <c r="Q39" s="17">
        <f t="shared" si="41"/>
        <v>2734.48</v>
      </c>
      <c r="R39" s="39"/>
      <c r="S39" s="20" t="s">
        <v>20</v>
      </c>
      <c r="T39" s="20" t="s">
        <v>23</v>
      </c>
      <c r="U39" s="45" t="s">
        <v>31</v>
      </c>
      <c r="V39" s="39"/>
    </row>
    <row r="40" spans="1:22" s="2" customFormat="1" ht="180.75" thickBot="1" x14ac:dyDescent="0.3">
      <c r="A40" s="24">
        <v>36</v>
      </c>
      <c r="B40" s="30" t="s">
        <v>92</v>
      </c>
      <c r="C40" s="31" t="s">
        <v>95</v>
      </c>
      <c r="D40" s="32" t="s">
        <v>97</v>
      </c>
      <c r="E40" s="20" t="s">
        <v>20</v>
      </c>
      <c r="F40" s="27" t="s">
        <v>93</v>
      </c>
      <c r="G40" s="20">
        <v>4</v>
      </c>
      <c r="H40" s="22">
        <v>668.85</v>
      </c>
      <c r="I40" s="21">
        <v>690</v>
      </c>
      <c r="J40" s="21">
        <v>692</v>
      </c>
      <c r="K40" s="9">
        <f t="shared" si="35"/>
        <v>683.61666666666667</v>
      </c>
      <c r="L40" s="17">
        <f t="shared" si="36"/>
        <v>12.827347088674765</v>
      </c>
      <c r="M40" s="17">
        <f t="shared" si="37"/>
        <v>1.8763947273581341</v>
      </c>
      <c r="N40" s="17">
        <f t="shared" si="38"/>
        <v>2734.4666666666662</v>
      </c>
      <c r="O40" s="17">
        <f t="shared" si="39"/>
        <v>683.61666666666656</v>
      </c>
      <c r="P40" s="37">
        <f t="shared" si="40"/>
        <v>683.62</v>
      </c>
      <c r="Q40" s="17">
        <f t="shared" si="41"/>
        <v>2734.48</v>
      </c>
      <c r="R40" s="39"/>
      <c r="S40" s="20" t="s">
        <v>20</v>
      </c>
      <c r="T40" s="20" t="s">
        <v>23</v>
      </c>
      <c r="U40" s="45" t="s">
        <v>31</v>
      </c>
      <c r="V40" s="39"/>
    </row>
    <row r="41" spans="1:22" s="2" customFormat="1" ht="180.75" thickBot="1" x14ac:dyDescent="0.3">
      <c r="A41" s="24">
        <v>37</v>
      </c>
      <c r="B41" s="30" t="s">
        <v>92</v>
      </c>
      <c r="C41" s="31" t="s">
        <v>96</v>
      </c>
      <c r="D41" s="32" t="s">
        <v>97</v>
      </c>
      <c r="E41" s="20" t="s">
        <v>20</v>
      </c>
      <c r="F41" s="27" t="s">
        <v>93</v>
      </c>
      <c r="G41" s="20">
        <v>6</v>
      </c>
      <c r="H41" s="22">
        <v>668.85</v>
      </c>
      <c r="I41" s="21">
        <v>690</v>
      </c>
      <c r="J41" s="21">
        <v>692</v>
      </c>
      <c r="K41" s="9">
        <f t="shared" si="35"/>
        <v>683.61666666666667</v>
      </c>
      <c r="L41" s="17">
        <f t="shared" si="36"/>
        <v>12.827347088674765</v>
      </c>
      <c r="M41" s="17">
        <f t="shared" si="37"/>
        <v>1.8763947273581341</v>
      </c>
      <c r="N41" s="17">
        <f t="shared" si="38"/>
        <v>4101.7</v>
      </c>
      <c r="O41" s="17">
        <f t="shared" si="39"/>
        <v>683.61666666666667</v>
      </c>
      <c r="P41" s="37">
        <f t="shared" si="40"/>
        <v>683.62</v>
      </c>
      <c r="Q41" s="17">
        <f t="shared" si="41"/>
        <v>4101.72</v>
      </c>
      <c r="R41" s="39"/>
      <c r="S41" s="20" t="s">
        <v>20</v>
      </c>
      <c r="T41" s="20" t="s">
        <v>23</v>
      </c>
      <c r="U41" s="45" t="s">
        <v>31</v>
      </c>
      <c r="V41" s="39"/>
    </row>
    <row r="42" spans="1:22" s="2" customFormat="1" ht="113.25" thickBot="1" x14ac:dyDescent="0.3">
      <c r="A42" s="24">
        <v>38</v>
      </c>
      <c r="B42" s="30" t="s">
        <v>99</v>
      </c>
      <c r="C42" s="31" t="s">
        <v>98</v>
      </c>
      <c r="D42" s="32" t="s">
        <v>100</v>
      </c>
      <c r="E42" s="20" t="s">
        <v>20</v>
      </c>
      <c r="F42" s="27" t="s">
        <v>26</v>
      </c>
      <c r="G42" s="20">
        <v>10</v>
      </c>
      <c r="H42" s="22">
        <v>486.2</v>
      </c>
      <c r="I42" s="21">
        <v>495</v>
      </c>
      <c r="J42" s="21">
        <v>500</v>
      </c>
      <c r="K42" s="9">
        <f t="shared" si="35"/>
        <v>493.73333333333335</v>
      </c>
      <c r="L42" s="17">
        <f t="shared" si="36"/>
        <v>6.9866539440087783</v>
      </c>
      <c r="M42" s="17">
        <f t="shared" si="37"/>
        <v>1.4150662862561663</v>
      </c>
      <c r="N42" s="17">
        <f t="shared" si="38"/>
        <v>4937.3333333333339</v>
      </c>
      <c r="O42" s="17">
        <f t="shared" si="39"/>
        <v>493.73333333333341</v>
      </c>
      <c r="P42" s="37">
        <f t="shared" si="40"/>
        <v>493.73</v>
      </c>
      <c r="Q42" s="17">
        <f t="shared" si="41"/>
        <v>4937.3</v>
      </c>
      <c r="R42" s="39"/>
      <c r="S42" s="20" t="s">
        <v>20</v>
      </c>
      <c r="T42" s="20" t="s">
        <v>23</v>
      </c>
      <c r="U42" s="45" t="s">
        <v>31</v>
      </c>
      <c r="V42" s="39"/>
    </row>
    <row r="43" spans="1:22" s="2" customFormat="1" ht="113.25" thickBot="1" x14ac:dyDescent="0.3">
      <c r="A43" s="24">
        <v>39</v>
      </c>
      <c r="B43" s="30" t="s">
        <v>99</v>
      </c>
      <c r="C43" s="31" t="s">
        <v>101</v>
      </c>
      <c r="D43" s="32" t="s">
        <v>100</v>
      </c>
      <c r="E43" s="20" t="s">
        <v>20</v>
      </c>
      <c r="F43" s="27" t="s">
        <v>26</v>
      </c>
      <c r="G43" s="20">
        <v>10</v>
      </c>
      <c r="H43" s="22">
        <v>486.2</v>
      </c>
      <c r="I43" s="21">
        <v>495</v>
      </c>
      <c r="J43" s="21">
        <v>500</v>
      </c>
      <c r="K43" s="9">
        <f t="shared" si="35"/>
        <v>493.73333333333335</v>
      </c>
      <c r="L43" s="17">
        <f t="shared" si="36"/>
        <v>6.9866539440087783</v>
      </c>
      <c r="M43" s="17">
        <f t="shared" si="37"/>
        <v>1.4150662862561663</v>
      </c>
      <c r="N43" s="17">
        <f t="shared" si="38"/>
        <v>4937.3333333333339</v>
      </c>
      <c r="O43" s="17">
        <f t="shared" si="39"/>
        <v>493.73333333333341</v>
      </c>
      <c r="P43" s="37">
        <f t="shared" si="40"/>
        <v>493.73</v>
      </c>
      <c r="Q43" s="17">
        <f t="shared" si="41"/>
        <v>4937.3</v>
      </c>
      <c r="R43" s="39"/>
      <c r="S43" s="20" t="s">
        <v>20</v>
      </c>
      <c r="T43" s="20" t="s">
        <v>23</v>
      </c>
      <c r="U43" s="45" t="s">
        <v>31</v>
      </c>
      <c r="V43" s="39"/>
    </row>
    <row r="44" spans="1:22" ht="18" customHeight="1" x14ac:dyDescent="0.25">
      <c r="A44" s="16"/>
      <c r="C44" s="16"/>
      <c r="E44" s="16"/>
      <c r="F44" s="16"/>
      <c r="G44" s="16"/>
      <c r="H44" s="15"/>
      <c r="I44" s="15"/>
      <c r="J44" s="15"/>
      <c r="K44" s="16"/>
      <c r="L44" s="16"/>
      <c r="M44" s="16"/>
      <c r="N44" s="16"/>
      <c r="O44" s="16"/>
      <c r="P44" s="16"/>
      <c r="Q44" s="44">
        <f>SUM(Q5:Q43)</f>
        <v>612232.29</v>
      </c>
      <c r="R44" s="40"/>
      <c r="S44" s="40"/>
      <c r="T44" s="40"/>
      <c r="U44" s="40"/>
      <c r="V44" s="40"/>
    </row>
    <row r="46" spans="1:22" ht="15.75" customHeight="1" x14ac:dyDescent="0.3">
      <c r="A46" s="69" t="s">
        <v>12</v>
      </c>
      <c r="B46" s="69"/>
      <c r="C46" s="69"/>
      <c r="D46" s="69"/>
      <c r="E46" s="69"/>
      <c r="F46" s="69"/>
      <c r="G46" s="69"/>
      <c r="H46" s="69"/>
      <c r="I46" s="69"/>
      <c r="J46" s="69"/>
      <c r="K46" s="19">
        <f>Q44</f>
        <v>612232.29</v>
      </c>
      <c r="L46" s="56" t="s">
        <v>102</v>
      </c>
      <c r="M46" s="57"/>
      <c r="N46" s="57"/>
      <c r="O46" s="57"/>
      <c r="P46" s="57"/>
      <c r="Q46" s="57"/>
      <c r="R46" s="41"/>
      <c r="S46" s="41"/>
      <c r="T46" s="41"/>
      <c r="U46" s="41"/>
      <c r="V46" s="41"/>
    </row>
    <row r="47" spans="1:22" ht="15.75" customHeight="1" x14ac:dyDescent="0.2">
      <c r="A47" s="12"/>
      <c r="B47" s="26"/>
      <c r="C47" s="13"/>
      <c r="D47" s="34"/>
      <c r="E47" s="13"/>
      <c r="F47" s="13"/>
      <c r="G47" s="13"/>
      <c r="H47" s="13"/>
      <c r="I47" s="13"/>
      <c r="J47" s="13"/>
      <c r="K47" s="14"/>
      <c r="L47" s="11"/>
      <c r="M47" s="6"/>
      <c r="N47" s="7"/>
      <c r="Q47" s="10"/>
      <c r="R47" s="10"/>
      <c r="S47" s="10"/>
      <c r="T47" s="10"/>
      <c r="U47" s="10"/>
      <c r="V47" s="10"/>
    </row>
    <row r="48" spans="1:22" ht="72.75" customHeight="1" x14ac:dyDescent="0.2">
      <c r="A48" s="53" t="s">
        <v>16</v>
      </c>
      <c r="B48" s="53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5"/>
      <c r="P48" s="55"/>
      <c r="Q48" s="55"/>
      <c r="R48" s="42"/>
      <c r="S48" s="42"/>
      <c r="T48" s="42"/>
      <c r="U48" s="42"/>
      <c r="V48" s="42"/>
    </row>
    <row r="49" spans="1:22" ht="18.75" customHeight="1" x14ac:dyDescent="0.2">
      <c r="A49" s="16" t="s">
        <v>18</v>
      </c>
    </row>
    <row r="51" spans="1:22" ht="26.25" x14ac:dyDescent="0.2">
      <c r="C51" s="58" t="s">
        <v>103</v>
      </c>
      <c r="D51" s="58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48"/>
      <c r="S51" s="48"/>
      <c r="T51" s="48"/>
      <c r="U51" s="48"/>
      <c r="V51" s="43"/>
    </row>
    <row r="53" spans="1:22" ht="98.25" customHeight="1" x14ac:dyDescent="0.2">
      <c r="C53" s="50" t="s">
        <v>104</v>
      </c>
      <c r="D53" s="50"/>
      <c r="E53" s="50"/>
      <c r="F53" s="50"/>
      <c r="G53" s="50"/>
      <c r="H53" s="50"/>
      <c r="K53" s="18"/>
      <c r="O53" s="18"/>
    </row>
  </sheetData>
  <mergeCells count="17">
    <mergeCell ref="A1:Q1"/>
    <mergeCell ref="E3:E4"/>
    <mergeCell ref="A2:Q2"/>
    <mergeCell ref="N3:Q3"/>
    <mergeCell ref="A46:J46"/>
    <mergeCell ref="H3:J3"/>
    <mergeCell ref="K3:M3"/>
    <mergeCell ref="A3:A4"/>
    <mergeCell ref="B3:B4"/>
    <mergeCell ref="D3:D4"/>
    <mergeCell ref="C53:H53"/>
    <mergeCell ref="C3:C4"/>
    <mergeCell ref="F3:F4"/>
    <mergeCell ref="G3:G4"/>
    <mergeCell ref="A48:Q48"/>
    <mergeCell ref="L46:Q46"/>
    <mergeCell ref="C51:Q51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2E7E-CE9C-42E2-B53C-40652FAFA98B}">
  <dimension ref="A2:L42"/>
  <sheetViews>
    <sheetView topLeftCell="A37" zoomScaleNormal="100" workbookViewId="0">
      <selection activeCell="I43" sqref="I43"/>
    </sheetView>
  </sheetViews>
  <sheetFormatPr defaultRowHeight="18.75" x14ac:dyDescent="0.3"/>
  <cols>
    <col min="1" max="1" width="5.42578125" style="16" customWidth="1"/>
    <col min="2" max="2" width="6.5703125" style="16" customWidth="1"/>
    <col min="3" max="3" width="15" style="16" customWidth="1"/>
    <col min="4" max="4" width="13.85546875" style="15" customWidth="1"/>
    <col min="5" max="5" width="14.7109375" style="16" customWidth="1"/>
    <col min="6" max="6" width="14.5703125" style="16" customWidth="1"/>
    <col min="7" max="7" width="19.140625" style="16" customWidth="1"/>
    <col min="8" max="8" width="12.42578125" style="16" customWidth="1"/>
    <col min="9" max="9" width="17.7109375" style="28" customWidth="1"/>
    <col min="10" max="10" width="16.85546875" style="29" customWidth="1"/>
    <col min="11" max="11" width="6.28515625" style="16" customWidth="1"/>
    <col min="12" max="12" width="16.85546875" style="15" customWidth="1"/>
    <col min="13" max="13" width="13.85546875" style="16" customWidth="1"/>
    <col min="14" max="14" width="19.140625" style="16" customWidth="1"/>
    <col min="15" max="16384" width="9.140625" style="16"/>
  </cols>
  <sheetData>
    <row r="2" spans="1:9" ht="115.5" thickBot="1" x14ac:dyDescent="0.3">
      <c r="A2" s="24">
        <v>1</v>
      </c>
      <c r="B2" s="30" t="s">
        <v>35</v>
      </c>
      <c r="C2" s="31" t="s">
        <v>37</v>
      </c>
      <c r="D2" s="32"/>
      <c r="E2" s="20" t="s">
        <v>21</v>
      </c>
      <c r="F2" s="27" t="s">
        <v>27</v>
      </c>
      <c r="G2" s="20">
        <v>1</v>
      </c>
      <c r="H2" s="22">
        <v>4675</v>
      </c>
      <c r="I2" s="73">
        <f>G2*H2</f>
        <v>4675</v>
      </c>
    </row>
    <row r="3" spans="1:9" ht="115.5" thickBot="1" x14ac:dyDescent="0.3">
      <c r="A3" s="24">
        <v>2</v>
      </c>
      <c r="B3" s="30" t="s">
        <v>35</v>
      </c>
      <c r="C3" s="31" t="s">
        <v>38</v>
      </c>
      <c r="D3" s="32"/>
      <c r="E3" s="20" t="s">
        <v>21</v>
      </c>
      <c r="F3" s="27" t="s">
        <v>27</v>
      </c>
      <c r="G3" s="20">
        <v>1</v>
      </c>
      <c r="H3" s="22">
        <v>4675</v>
      </c>
      <c r="I3" s="73">
        <f t="shared" ref="I3:I40" si="0">G3*H3</f>
        <v>4675</v>
      </c>
    </row>
    <row r="4" spans="1:9" ht="115.5" thickBot="1" x14ac:dyDescent="0.3">
      <c r="A4" s="24">
        <v>3</v>
      </c>
      <c r="B4" s="30" t="s">
        <v>35</v>
      </c>
      <c r="C4" s="31" t="s">
        <v>39</v>
      </c>
      <c r="D4" s="32"/>
      <c r="E4" s="20" t="s">
        <v>21</v>
      </c>
      <c r="F4" s="27" t="s">
        <v>27</v>
      </c>
      <c r="G4" s="20">
        <v>2</v>
      </c>
      <c r="H4" s="22">
        <v>4675</v>
      </c>
      <c r="I4" s="73">
        <f t="shared" si="0"/>
        <v>9350</v>
      </c>
    </row>
    <row r="5" spans="1:9" ht="115.5" thickBot="1" x14ac:dyDescent="0.3">
      <c r="A5" s="24">
        <v>4</v>
      </c>
      <c r="B5" s="30" t="s">
        <v>35</v>
      </c>
      <c r="C5" s="31" t="s">
        <v>40</v>
      </c>
      <c r="D5" s="32"/>
      <c r="E5" s="20" t="s">
        <v>21</v>
      </c>
      <c r="F5" s="27" t="s">
        <v>27</v>
      </c>
      <c r="G5" s="20">
        <v>1</v>
      </c>
      <c r="H5" s="22">
        <v>4675</v>
      </c>
      <c r="I5" s="73">
        <f t="shared" si="0"/>
        <v>4675</v>
      </c>
    </row>
    <row r="6" spans="1:9" ht="115.5" thickBot="1" x14ac:dyDescent="0.3">
      <c r="A6" s="24">
        <v>5</v>
      </c>
      <c r="B6" s="30" t="s">
        <v>35</v>
      </c>
      <c r="C6" s="31" t="s">
        <v>41</v>
      </c>
      <c r="D6" s="32"/>
      <c r="E6" s="20" t="s">
        <v>21</v>
      </c>
      <c r="F6" s="27" t="s">
        <v>27</v>
      </c>
      <c r="G6" s="20">
        <v>2</v>
      </c>
      <c r="H6" s="22">
        <v>4675</v>
      </c>
      <c r="I6" s="73">
        <f t="shared" si="0"/>
        <v>9350</v>
      </c>
    </row>
    <row r="7" spans="1:9" ht="115.5" thickBot="1" x14ac:dyDescent="0.3">
      <c r="A7" s="24">
        <v>6</v>
      </c>
      <c r="B7" s="30" t="s">
        <v>35</v>
      </c>
      <c r="C7" s="31" t="s">
        <v>42</v>
      </c>
      <c r="D7" s="32"/>
      <c r="E7" s="20" t="s">
        <v>21</v>
      </c>
      <c r="F7" s="27" t="s">
        <v>27</v>
      </c>
      <c r="G7" s="20">
        <v>1</v>
      </c>
      <c r="H7" s="22">
        <v>4675</v>
      </c>
      <c r="I7" s="73">
        <f t="shared" si="0"/>
        <v>4675</v>
      </c>
    </row>
    <row r="8" spans="1:9" ht="128.25" thickBot="1" x14ac:dyDescent="0.3">
      <c r="A8" s="24">
        <v>7</v>
      </c>
      <c r="B8" s="30" t="s">
        <v>35</v>
      </c>
      <c r="C8" s="31" t="s">
        <v>43</v>
      </c>
      <c r="D8" s="32"/>
      <c r="E8" s="20" t="s">
        <v>21</v>
      </c>
      <c r="F8" s="27" t="s">
        <v>27</v>
      </c>
      <c r="G8" s="20">
        <v>2</v>
      </c>
      <c r="H8" s="22">
        <v>4675</v>
      </c>
      <c r="I8" s="73">
        <f t="shared" si="0"/>
        <v>9350</v>
      </c>
    </row>
    <row r="9" spans="1:9" ht="115.5" thickBot="1" x14ac:dyDescent="0.3">
      <c r="A9" s="24">
        <v>8</v>
      </c>
      <c r="B9" s="30" t="s">
        <v>44</v>
      </c>
      <c r="C9" s="31" t="s">
        <v>46</v>
      </c>
      <c r="D9" s="32"/>
      <c r="E9" s="20" t="s">
        <v>21</v>
      </c>
      <c r="F9" s="27" t="s">
        <v>27</v>
      </c>
      <c r="G9" s="20">
        <v>1</v>
      </c>
      <c r="H9" s="22">
        <v>7055</v>
      </c>
      <c r="I9" s="73">
        <f t="shared" si="0"/>
        <v>7055</v>
      </c>
    </row>
    <row r="10" spans="1:9" ht="115.5" thickBot="1" x14ac:dyDescent="0.3">
      <c r="A10" s="24">
        <v>9</v>
      </c>
      <c r="B10" s="30" t="s">
        <v>44</v>
      </c>
      <c r="C10" s="31" t="s">
        <v>47</v>
      </c>
      <c r="D10" s="32"/>
      <c r="E10" s="20" t="s">
        <v>21</v>
      </c>
      <c r="F10" s="27" t="s">
        <v>27</v>
      </c>
      <c r="G10" s="20">
        <v>1</v>
      </c>
      <c r="H10" s="22">
        <v>7055</v>
      </c>
      <c r="I10" s="73">
        <f t="shared" si="0"/>
        <v>7055</v>
      </c>
    </row>
    <row r="11" spans="1:9" ht="115.5" thickBot="1" x14ac:dyDescent="0.3">
      <c r="A11" s="24">
        <v>10</v>
      </c>
      <c r="B11" s="30" t="s">
        <v>44</v>
      </c>
      <c r="C11" s="31" t="s">
        <v>48</v>
      </c>
      <c r="D11" s="32"/>
      <c r="E11" s="20" t="s">
        <v>21</v>
      </c>
      <c r="F11" s="27" t="s">
        <v>27</v>
      </c>
      <c r="G11" s="20">
        <v>2</v>
      </c>
      <c r="H11" s="22">
        <v>7055</v>
      </c>
      <c r="I11" s="73">
        <f t="shared" si="0"/>
        <v>14110</v>
      </c>
    </row>
    <row r="12" spans="1:9" ht="115.5" thickBot="1" x14ac:dyDescent="0.3">
      <c r="A12" s="24">
        <v>11</v>
      </c>
      <c r="B12" s="30" t="s">
        <v>44</v>
      </c>
      <c r="C12" s="31" t="s">
        <v>49</v>
      </c>
      <c r="D12" s="32"/>
      <c r="E12" s="20" t="s">
        <v>21</v>
      </c>
      <c r="F12" s="27" t="s">
        <v>27</v>
      </c>
      <c r="G12" s="20">
        <v>2</v>
      </c>
      <c r="H12" s="22">
        <v>7055</v>
      </c>
      <c r="I12" s="73">
        <f t="shared" si="0"/>
        <v>14110</v>
      </c>
    </row>
    <row r="13" spans="1:9" ht="115.5" thickBot="1" x14ac:dyDescent="0.3">
      <c r="A13" s="24">
        <v>12</v>
      </c>
      <c r="B13" s="30" t="s">
        <v>44</v>
      </c>
      <c r="C13" s="31" t="s">
        <v>50</v>
      </c>
      <c r="D13" s="32"/>
      <c r="E13" s="20" t="s">
        <v>21</v>
      </c>
      <c r="F13" s="27" t="s">
        <v>27</v>
      </c>
      <c r="G13" s="20">
        <v>1</v>
      </c>
      <c r="H13" s="22">
        <v>7055</v>
      </c>
      <c r="I13" s="73">
        <f t="shared" si="0"/>
        <v>7055</v>
      </c>
    </row>
    <row r="14" spans="1:9" ht="115.5" thickBot="1" x14ac:dyDescent="0.3">
      <c r="A14" s="24">
        <v>13</v>
      </c>
      <c r="B14" s="30" t="s">
        <v>44</v>
      </c>
      <c r="C14" s="31" t="s">
        <v>51</v>
      </c>
      <c r="D14" s="32"/>
      <c r="E14" s="20" t="s">
        <v>21</v>
      </c>
      <c r="F14" s="27" t="s">
        <v>27</v>
      </c>
      <c r="G14" s="20">
        <v>1</v>
      </c>
      <c r="H14" s="22">
        <v>7055</v>
      </c>
      <c r="I14" s="73">
        <f t="shared" si="0"/>
        <v>7055</v>
      </c>
    </row>
    <row r="15" spans="1:9" ht="115.5" thickBot="1" x14ac:dyDescent="0.3">
      <c r="A15" s="24">
        <v>14</v>
      </c>
      <c r="B15" s="30" t="s">
        <v>44</v>
      </c>
      <c r="C15" s="31" t="s">
        <v>52</v>
      </c>
      <c r="D15" s="32"/>
      <c r="E15" s="20" t="s">
        <v>21</v>
      </c>
      <c r="F15" s="27" t="s">
        <v>27</v>
      </c>
      <c r="G15" s="20">
        <v>2</v>
      </c>
      <c r="H15" s="22">
        <v>7055</v>
      </c>
      <c r="I15" s="73">
        <f t="shared" si="0"/>
        <v>14110</v>
      </c>
    </row>
    <row r="16" spans="1:9" ht="115.5" thickBot="1" x14ac:dyDescent="0.3">
      <c r="A16" s="24">
        <v>15</v>
      </c>
      <c r="B16" s="30" t="s">
        <v>53</v>
      </c>
      <c r="C16" s="31" t="s">
        <v>54</v>
      </c>
      <c r="D16" s="32"/>
      <c r="E16" s="20" t="s">
        <v>21</v>
      </c>
      <c r="F16" s="27" t="s">
        <v>27</v>
      </c>
      <c r="G16" s="20">
        <v>1</v>
      </c>
      <c r="H16" s="22">
        <v>2550</v>
      </c>
      <c r="I16" s="73">
        <f t="shared" si="0"/>
        <v>2550</v>
      </c>
    </row>
    <row r="17" spans="1:9" ht="115.5" thickBot="1" x14ac:dyDescent="0.3">
      <c r="A17" s="24">
        <v>16</v>
      </c>
      <c r="B17" s="30" t="s">
        <v>61</v>
      </c>
      <c r="C17" s="31" t="s">
        <v>55</v>
      </c>
      <c r="D17" s="32"/>
      <c r="E17" s="20" t="s">
        <v>21</v>
      </c>
      <c r="F17" s="27" t="s">
        <v>27</v>
      </c>
      <c r="G17" s="20">
        <v>1</v>
      </c>
      <c r="H17" s="22">
        <v>2550</v>
      </c>
      <c r="I17" s="73">
        <f t="shared" si="0"/>
        <v>2550</v>
      </c>
    </row>
    <row r="18" spans="1:9" ht="115.5" thickBot="1" x14ac:dyDescent="0.3">
      <c r="A18" s="24">
        <v>17</v>
      </c>
      <c r="B18" s="30" t="s">
        <v>61</v>
      </c>
      <c r="C18" s="31" t="s">
        <v>56</v>
      </c>
      <c r="D18" s="32"/>
      <c r="E18" s="20" t="s">
        <v>21</v>
      </c>
      <c r="F18" s="27" t="s">
        <v>27</v>
      </c>
      <c r="G18" s="20">
        <v>1</v>
      </c>
      <c r="H18" s="22">
        <v>2550</v>
      </c>
      <c r="I18" s="73">
        <f t="shared" si="0"/>
        <v>2550</v>
      </c>
    </row>
    <row r="19" spans="1:9" ht="90" thickBot="1" x14ac:dyDescent="0.3">
      <c r="A19" s="24">
        <v>18</v>
      </c>
      <c r="B19" s="30" t="s">
        <v>60</v>
      </c>
      <c r="C19" s="31" t="s">
        <v>58</v>
      </c>
      <c r="D19" s="32"/>
      <c r="E19" s="20" t="s">
        <v>20</v>
      </c>
      <c r="F19" s="27" t="s">
        <v>26</v>
      </c>
      <c r="G19" s="20">
        <v>30</v>
      </c>
      <c r="H19" s="22">
        <v>612</v>
      </c>
      <c r="I19" s="73">
        <f t="shared" si="0"/>
        <v>18360</v>
      </c>
    </row>
    <row r="20" spans="1:9" ht="90" thickBot="1" x14ac:dyDescent="0.3">
      <c r="A20" s="24">
        <v>19</v>
      </c>
      <c r="B20" s="30" t="s">
        <v>60</v>
      </c>
      <c r="C20" s="31" t="s">
        <v>59</v>
      </c>
      <c r="D20" s="32"/>
      <c r="E20" s="20" t="s">
        <v>20</v>
      </c>
      <c r="F20" s="27" t="s">
        <v>26</v>
      </c>
      <c r="G20" s="20">
        <v>30</v>
      </c>
      <c r="H20" s="22">
        <v>612</v>
      </c>
      <c r="I20" s="73">
        <f t="shared" si="0"/>
        <v>18360</v>
      </c>
    </row>
    <row r="21" spans="1:9" ht="90" thickBot="1" x14ac:dyDescent="0.3">
      <c r="A21" s="24">
        <v>20</v>
      </c>
      <c r="B21" s="30" t="s">
        <v>65</v>
      </c>
      <c r="C21" s="31" t="s">
        <v>64</v>
      </c>
      <c r="D21" s="32"/>
      <c r="E21" s="20" t="s">
        <v>22</v>
      </c>
      <c r="F21" s="27" t="s">
        <v>26</v>
      </c>
      <c r="G21" s="20">
        <v>1</v>
      </c>
      <c r="H21" s="22">
        <v>595</v>
      </c>
      <c r="I21" s="73">
        <f t="shared" si="0"/>
        <v>595</v>
      </c>
    </row>
    <row r="22" spans="1:9" ht="90" thickBot="1" x14ac:dyDescent="0.3">
      <c r="A22" s="24">
        <v>21</v>
      </c>
      <c r="B22" s="30" t="s">
        <v>66</v>
      </c>
      <c r="C22" s="31" t="s">
        <v>67</v>
      </c>
      <c r="D22" s="32"/>
      <c r="E22" s="20" t="s">
        <v>20</v>
      </c>
      <c r="F22" s="27" t="s">
        <v>26</v>
      </c>
      <c r="G22" s="20">
        <v>6</v>
      </c>
      <c r="H22" s="22">
        <v>3066.8</v>
      </c>
      <c r="I22" s="73">
        <f t="shared" si="0"/>
        <v>18400.800000000003</v>
      </c>
    </row>
    <row r="23" spans="1:9" ht="115.5" thickBot="1" x14ac:dyDescent="0.3">
      <c r="A23" s="24">
        <v>22</v>
      </c>
      <c r="B23" s="30" t="s">
        <v>70</v>
      </c>
      <c r="C23" s="31" t="s">
        <v>69</v>
      </c>
      <c r="D23" s="32"/>
      <c r="E23" s="20" t="s">
        <v>20</v>
      </c>
      <c r="F23" s="49" t="s">
        <v>93</v>
      </c>
      <c r="G23" s="20">
        <v>15</v>
      </c>
      <c r="H23" s="22">
        <v>212.89</v>
      </c>
      <c r="I23" s="73">
        <f t="shared" si="0"/>
        <v>3193.35</v>
      </c>
    </row>
    <row r="24" spans="1:9" ht="115.5" thickBot="1" x14ac:dyDescent="0.3">
      <c r="A24" s="24">
        <v>23</v>
      </c>
      <c r="B24" s="30" t="s">
        <v>70</v>
      </c>
      <c r="C24" s="31" t="s">
        <v>71</v>
      </c>
      <c r="D24" s="32"/>
      <c r="E24" s="20" t="s">
        <v>20</v>
      </c>
      <c r="F24" s="49" t="s">
        <v>93</v>
      </c>
      <c r="G24" s="20">
        <v>16</v>
      </c>
      <c r="H24" s="22">
        <v>212.89</v>
      </c>
      <c r="I24" s="73">
        <f t="shared" si="0"/>
        <v>3406.24</v>
      </c>
    </row>
    <row r="25" spans="1:9" ht="115.5" thickBot="1" x14ac:dyDescent="0.3">
      <c r="A25" s="24">
        <v>24</v>
      </c>
      <c r="B25" s="30" t="s">
        <v>73</v>
      </c>
      <c r="C25" s="31" t="s">
        <v>75</v>
      </c>
      <c r="D25" s="32"/>
      <c r="E25" s="20" t="s">
        <v>21</v>
      </c>
      <c r="F25" s="27" t="s">
        <v>27</v>
      </c>
      <c r="G25" s="20">
        <v>25</v>
      </c>
      <c r="H25" s="22">
        <v>1632</v>
      </c>
      <c r="I25" s="73">
        <f t="shared" si="0"/>
        <v>40800</v>
      </c>
    </row>
    <row r="26" spans="1:9" ht="115.5" thickBot="1" x14ac:dyDescent="0.3">
      <c r="A26" s="24">
        <v>25</v>
      </c>
      <c r="B26" s="30" t="s">
        <v>73</v>
      </c>
      <c r="C26" s="31" t="s">
        <v>76</v>
      </c>
      <c r="D26" s="32"/>
      <c r="E26" s="20" t="s">
        <v>21</v>
      </c>
      <c r="F26" s="27" t="s">
        <v>27</v>
      </c>
      <c r="G26" s="20">
        <v>25</v>
      </c>
      <c r="H26" s="22">
        <v>1632</v>
      </c>
      <c r="I26" s="73">
        <f t="shared" si="0"/>
        <v>40800</v>
      </c>
    </row>
    <row r="27" spans="1:9" ht="115.5" thickBot="1" x14ac:dyDescent="0.3">
      <c r="A27" s="24">
        <v>26</v>
      </c>
      <c r="B27" s="30" t="s">
        <v>73</v>
      </c>
      <c r="C27" s="31" t="s">
        <v>77</v>
      </c>
      <c r="D27" s="32"/>
      <c r="E27" s="20" t="s">
        <v>21</v>
      </c>
      <c r="F27" s="27" t="s">
        <v>27</v>
      </c>
      <c r="G27" s="20">
        <v>25</v>
      </c>
      <c r="H27" s="22">
        <v>1632</v>
      </c>
      <c r="I27" s="73">
        <f t="shared" si="0"/>
        <v>40800</v>
      </c>
    </row>
    <row r="28" spans="1:9" ht="115.5" thickBot="1" x14ac:dyDescent="0.3">
      <c r="A28" s="24">
        <v>27</v>
      </c>
      <c r="B28" s="30" t="s">
        <v>73</v>
      </c>
      <c r="C28" s="31" t="s">
        <v>78</v>
      </c>
      <c r="D28" s="32"/>
      <c r="E28" s="20" t="s">
        <v>21</v>
      </c>
      <c r="F28" s="27" t="s">
        <v>27</v>
      </c>
      <c r="G28" s="20">
        <v>25</v>
      </c>
      <c r="H28" s="22">
        <v>1632</v>
      </c>
      <c r="I28" s="73">
        <f t="shared" si="0"/>
        <v>40800</v>
      </c>
    </row>
    <row r="29" spans="1:9" ht="115.5" thickBot="1" x14ac:dyDescent="0.3">
      <c r="A29" s="24">
        <v>28</v>
      </c>
      <c r="B29" s="30" t="s">
        <v>79</v>
      </c>
      <c r="C29" s="31" t="s">
        <v>81</v>
      </c>
      <c r="D29" s="32"/>
      <c r="E29" s="20" t="s">
        <v>21</v>
      </c>
      <c r="F29" s="27" t="s">
        <v>27</v>
      </c>
      <c r="G29" s="20">
        <v>5</v>
      </c>
      <c r="H29" s="22">
        <v>5440</v>
      </c>
      <c r="I29" s="73">
        <f t="shared" si="0"/>
        <v>27200</v>
      </c>
    </row>
    <row r="30" spans="1:9" ht="115.5" thickBot="1" x14ac:dyDescent="0.3">
      <c r="A30" s="24">
        <v>29</v>
      </c>
      <c r="B30" s="30" t="s">
        <v>79</v>
      </c>
      <c r="C30" s="31" t="s">
        <v>82</v>
      </c>
      <c r="D30" s="32"/>
      <c r="E30" s="20" t="s">
        <v>21</v>
      </c>
      <c r="F30" s="27" t="s">
        <v>27</v>
      </c>
      <c r="G30" s="20">
        <v>10</v>
      </c>
      <c r="H30" s="22">
        <v>5440</v>
      </c>
      <c r="I30" s="73">
        <f t="shared" si="0"/>
        <v>54400</v>
      </c>
    </row>
    <row r="31" spans="1:9" ht="115.5" thickBot="1" x14ac:dyDescent="0.3">
      <c r="A31" s="24">
        <v>30</v>
      </c>
      <c r="B31" s="30" t="s">
        <v>79</v>
      </c>
      <c r="C31" s="31" t="s">
        <v>83</v>
      </c>
      <c r="D31" s="32"/>
      <c r="E31" s="20" t="s">
        <v>21</v>
      </c>
      <c r="F31" s="27" t="s">
        <v>27</v>
      </c>
      <c r="G31" s="20">
        <v>10</v>
      </c>
      <c r="H31" s="22">
        <v>5440</v>
      </c>
      <c r="I31" s="73">
        <f t="shared" si="0"/>
        <v>54400</v>
      </c>
    </row>
    <row r="32" spans="1:9" ht="115.5" thickBot="1" x14ac:dyDescent="0.3">
      <c r="A32" s="24">
        <v>31</v>
      </c>
      <c r="B32" s="30" t="s">
        <v>79</v>
      </c>
      <c r="C32" s="31" t="s">
        <v>84</v>
      </c>
      <c r="D32" s="32"/>
      <c r="E32" s="20" t="s">
        <v>21</v>
      </c>
      <c r="F32" s="27" t="s">
        <v>27</v>
      </c>
      <c r="G32" s="20">
        <v>10</v>
      </c>
      <c r="H32" s="22">
        <v>5440</v>
      </c>
      <c r="I32" s="73">
        <f t="shared" si="0"/>
        <v>54400</v>
      </c>
    </row>
    <row r="33" spans="1:9" ht="115.5" thickBot="1" x14ac:dyDescent="0.3">
      <c r="A33" s="24">
        <v>32</v>
      </c>
      <c r="B33" s="30" t="s">
        <v>86</v>
      </c>
      <c r="C33" s="31" t="s">
        <v>85</v>
      </c>
      <c r="D33" s="32"/>
      <c r="E33" s="20" t="s">
        <v>21</v>
      </c>
      <c r="F33" s="27" t="s">
        <v>27</v>
      </c>
      <c r="G33" s="20">
        <v>17</v>
      </c>
      <c r="H33" s="22">
        <v>1190</v>
      </c>
      <c r="I33" s="73">
        <f t="shared" si="0"/>
        <v>20230</v>
      </c>
    </row>
    <row r="34" spans="1:9" ht="102.75" thickBot="1" x14ac:dyDescent="0.3">
      <c r="A34" s="24">
        <v>33</v>
      </c>
      <c r="B34" s="30" t="s">
        <v>90</v>
      </c>
      <c r="C34" s="31" t="s">
        <v>88</v>
      </c>
      <c r="D34" s="32"/>
      <c r="E34" s="20" t="s">
        <v>20</v>
      </c>
      <c r="F34" s="27" t="s">
        <v>26</v>
      </c>
      <c r="G34" s="20">
        <v>20</v>
      </c>
      <c r="H34" s="22">
        <v>493</v>
      </c>
      <c r="I34" s="73">
        <f t="shared" si="0"/>
        <v>9860</v>
      </c>
    </row>
    <row r="35" spans="1:9" ht="102.75" thickBot="1" x14ac:dyDescent="0.3">
      <c r="A35" s="24">
        <v>34</v>
      </c>
      <c r="B35" s="30" t="s">
        <v>90</v>
      </c>
      <c r="C35" s="31" t="s">
        <v>89</v>
      </c>
      <c r="D35" s="32"/>
      <c r="E35" s="20" t="s">
        <v>20</v>
      </c>
      <c r="F35" s="27" t="s">
        <v>26</v>
      </c>
      <c r="G35" s="20">
        <v>20</v>
      </c>
      <c r="H35" s="22">
        <v>493</v>
      </c>
      <c r="I35" s="73">
        <f t="shared" si="0"/>
        <v>9860</v>
      </c>
    </row>
    <row r="36" spans="1:9" ht="115.5" thickBot="1" x14ac:dyDescent="0.3">
      <c r="A36" s="24">
        <v>35</v>
      </c>
      <c r="B36" s="30" t="s">
        <v>92</v>
      </c>
      <c r="C36" s="31" t="s">
        <v>94</v>
      </c>
      <c r="D36" s="32"/>
      <c r="E36" s="20" t="s">
        <v>20</v>
      </c>
      <c r="F36" s="27" t="s">
        <v>93</v>
      </c>
      <c r="G36" s="20">
        <v>4</v>
      </c>
      <c r="H36" s="22">
        <v>668.85</v>
      </c>
      <c r="I36" s="73">
        <f t="shared" si="0"/>
        <v>2675.4</v>
      </c>
    </row>
    <row r="37" spans="1:9" ht="115.5" thickBot="1" x14ac:dyDescent="0.3">
      <c r="A37" s="24">
        <v>36</v>
      </c>
      <c r="B37" s="30" t="s">
        <v>92</v>
      </c>
      <c r="C37" s="31" t="s">
        <v>95</v>
      </c>
      <c r="D37" s="32"/>
      <c r="E37" s="20" t="s">
        <v>20</v>
      </c>
      <c r="F37" s="27" t="s">
        <v>93</v>
      </c>
      <c r="G37" s="20">
        <v>4</v>
      </c>
      <c r="H37" s="22">
        <v>668.85</v>
      </c>
      <c r="I37" s="73">
        <f t="shared" si="0"/>
        <v>2675.4</v>
      </c>
    </row>
    <row r="38" spans="1:9" ht="115.5" thickBot="1" x14ac:dyDescent="0.3">
      <c r="A38" s="24">
        <v>37</v>
      </c>
      <c r="B38" s="30" t="s">
        <v>92</v>
      </c>
      <c r="C38" s="31" t="s">
        <v>96</v>
      </c>
      <c r="D38" s="32"/>
      <c r="E38" s="20" t="s">
        <v>20</v>
      </c>
      <c r="F38" s="27" t="s">
        <v>93</v>
      </c>
      <c r="G38" s="20">
        <v>6</v>
      </c>
      <c r="H38" s="22">
        <v>668.85</v>
      </c>
      <c r="I38" s="73">
        <f t="shared" si="0"/>
        <v>4013.1000000000004</v>
      </c>
    </row>
    <row r="39" spans="1:9" ht="90" thickBot="1" x14ac:dyDescent="0.3">
      <c r="A39" s="24">
        <v>38</v>
      </c>
      <c r="B39" s="30" t="s">
        <v>99</v>
      </c>
      <c r="C39" s="31" t="s">
        <v>98</v>
      </c>
      <c r="D39" s="32"/>
      <c r="E39" s="20" t="s">
        <v>20</v>
      </c>
      <c r="F39" s="27" t="s">
        <v>26</v>
      </c>
      <c r="G39" s="20">
        <v>10</v>
      </c>
      <c r="H39" s="22">
        <v>486.2</v>
      </c>
      <c r="I39" s="73">
        <f t="shared" si="0"/>
        <v>4862</v>
      </c>
    </row>
    <row r="40" spans="1:9" ht="90" thickBot="1" x14ac:dyDescent="0.3">
      <c r="A40" s="24">
        <v>39</v>
      </c>
      <c r="B40" s="30" t="s">
        <v>99</v>
      </c>
      <c r="C40" s="31" t="s">
        <v>101</v>
      </c>
      <c r="D40" s="32"/>
      <c r="E40" s="20" t="s">
        <v>20</v>
      </c>
      <c r="F40" s="27" t="s">
        <v>26</v>
      </c>
      <c r="G40" s="20">
        <v>10</v>
      </c>
      <c r="H40" s="22">
        <v>486.2</v>
      </c>
      <c r="I40" s="73">
        <f t="shared" si="0"/>
        <v>4862</v>
      </c>
    </row>
    <row r="42" spans="1:9" x14ac:dyDescent="0.3">
      <c r="I42" s="47">
        <f>SUM(I2:I41)</f>
        <v>599903.29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Проверка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Netalee</cp:lastModifiedBy>
  <cp:lastPrinted>2023-12-12T15:15:49Z</cp:lastPrinted>
  <dcterms:created xsi:type="dcterms:W3CDTF">2014-01-15T18:15:09Z</dcterms:created>
  <dcterms:modified xsi:type="dcterms:W3CDTF">2026-08-20T13:39:46Z</dcterms:modified>
</cp:coreProperties>
</file>