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homirovaoa\Desktop\"/>
    </mc:Choice>
  </mc:AlternateContent>
  <bookViews>
    <workbookView xWindow="0" yWindow="0" windowWidth="28800" windowHeight="12435" tabRatio="500"/>
  </bookViews>
  <sheets>
    <sheet name="НМЦК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8" i="1" l="1"/>
  <c r="R13" i="1"/>
  <c r="R9" i="1"/>
  <c r="R37" i="1"/>
  <c r="M37" i="1"/>
  <c r="L37" i="1"/>
  <c r="R36" i="1"/>
  <c r="M36" i="1"/>
  <c r="L36" i="1"/>
  <c r="R35" i="1"/>
  <c r="M35" i="1"/>
  <c r="L35" i="1"/>
  <c r="R34" i="1"/>
  <c r="M34" i="1"/>
  <c r="L34" i="1"/>
  <c r="R33" i="1"/>
  <c r="M33" i="1"/>
  <c r="L33" i="1"/>
  <c r="R32" i="1"/>
  <c r="M32" i="1"/>
  <c r="L32" i="1"/>
  <c r="R31" i="1"/>
  <c r="M31" i="1"/>
  <c r="L31" i="1"/>
  <c r="R30" i="1"/>
  <c r="M30" i="1"/>
  <c r="L30" i="1"/>
  <c r="R29" i="1"/>
  <c r="M29" i="1"/>
  <c r="L29" i="1"/>
  <c r="R28" i="1"/>
  <c r="M28" i="1"/>
  <c r="L28" i="1"/>
  <c r="R27" i="1"/>
  <c r="M27" i="1"/>
  <c r="N27" i="1" s="1"/>
  <c r="L27" i="1"/>
  <c r="R26" i="1"/>
  <c r="M26" i="1"/>
  <c r="L26" i="1"/>
  <c r="R25" i="1"/>
  <c r="M25" i="1"/>
  <c r="L25" i="1"/>
  <c r="R24" i="1"/>
  <c r="M24" i="1"/>
  <c r="L24" i="1"/>
  <c r="N24" i="1" s="1"/>
  <c r="R23" i="1"/>
  <c r="M23" i="1"/>
  <c r="L23" i="1"/>
  <c r="R22" i="1"/>
  <c r="M22" i="1"/>
  <c r="L22" i="1"/>
  <c r="R21" i="1"/>
  <c r="M21" i="1"/>
  <c r="L21" i="1"/>
  <c r="R20" i="1"/>
  <c r="M20" i="1"/>
  <c r="L20" i="1"/>
  <c r="N20" i="1" s="1"/>
  <c r="R19" i="1"/>
  <c r="M19" i="1"/>
  <c r="L19" i="1"/>
  <c r="R18" i="1"/>
  <c r="M18" i="1"/>
  <c r="L18" i="1"/>
  <c r="R17" i="1"/>
  <c r="M17" i="1"/>
  <c r="N17" i="1" s="1"/>
  <c r="L17" i="1"/>
  <c r="R16" i="1"/>
  <c r="M16" i="1"/>
  <c r="L16" i="1"/>
  <c r="N16" i="1" s="1"/>
  <c r="R15" i="1"/>
  <c r="M15" i="1"/>
  <c r="L15" i="1"/>
  <c r="R14" i="1"/>
  <c r="M14" i="1"/>
  <c r="L14" i="1"/>
  <c r="M13" i="1"/>
  <c r="L13" i="1"/>
  <c r="R12" i="1"/>
  <c r="M12" i="1"/>
  <c r="L12" i="1"/>
  <c r="R11" i="1"/>
  <c r="M11" i="1"/>
  <c r="L11" i="1"/>
  <c r="R10" i="1"/>
  <c r="M10" i="1"/>
  <c r="L10" i="1"/>
  <c r="M9" i="1"/>
  <c r="L9" i="1"/>
  <c r="O8" i="1"/>
  <c r="M8" i="1"/>
  <c r="L8" i="1"/>
  <c r="N8" i="1" s="1"/>
  <c r="R7" i="1"/>
  <c r="M7" i="1"/>
  <c r="L7" i="1"/>
  <c r="N7" i="1" l="1"/>
  <c r="N35" i="1"/>
  <c r="N13" i="1"/>
  <c r="N15" i="1"/>
  <c r="N19" i="1"/>
  <c r="N37" i="1"/>
  <c r="N9" i="1"/>
  <c r="N21" i="1"/>
  <c r="N25" i="1"/>
  <c r="N10" i="1"/>
  <c r="N11" i="1"/>
  <c r="N23" i="1"/>
  <c r="N28" i="1"/>
  <c r="N29" i="1"/>
  <c r="N32" i="1"/>
  <c r="N33" i="1"/>
  <c r="N31" i="1"/>
  <c r="N36" i="1"/>
  <c r="N14" i="1"/>
  <c r="N22" i="1"/>
  <c r="N30" i="1"/>
  <c r="N12" i="1"/>
  <c r="N18" i="1"/>
  <c r="N26" i="1"/>
  <c r="N34" i="1"/>
  <c r="R38" i="1" l="1"/>
</calcChain>
</file>

<file path=xl/sharedStrings.xml><?xml version="1.0" encoding="utf-8"?>
<sst xmlns="http://schemas.openxmlformats.org/spreadsheetml/2006/main" count="89" uniqueCount="61">
  <si>
    <t>ОБОСНОВАНИЕ НАЧАЛЬНОЙ (МАКСИМАЛЬНОЙ) ЦЕНЫ КОНТРАКТА</t>
  </si>
  <si>
    <t>Используемый метод определения НМЦК с обоснованием:</t>
  </si>
  <si>
    <t xml:space="preserve">Расчет начальной максимальной цены контракта (НМЦК) в соответствии с Приказом Минздрава России от 15.05.2020 N 450н
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
</t>
  </si>
  <si>
    <t>Расчет НМЦК</t>
  </si>
  <si>
    <t>№</t>
  </si>
  <si>
    <t>Наименование медицинского изделия</t>
  </si>
  <si>
    <t>Ед. изм по ОКЕИ</t>
  </si>
  <si>
    <t xml:space="preserve">Количество закупаемых медицинских изделий 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</si>
  <si>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</si>
  <si>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</si>
  <si>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Цена (минимальная) ед. мед из-делия (без НДС),  с округлением до сотых долей после запятой (руб.)</t>
  </si>
  <si>
    <t>НДС, %</t>
  </si>
  <si>
    <t xml:space="preserve">НМЦК (минимальная)
(с НДС за ед.мед.изд)
</t>
  </si>
  <si>
    <t>Н(М)ЦК, определяемая методом сопоставимых рыночных цен (анализа рынка)*</t>
  </si>
  <si>
    <t>Цена КП №1 с НДС</t>
  </si>
  <si>
    <t>Цена КП №2 с НДС</t>
  </si>
  <si>
    <t>Цена КП №3 с НДС</t>
  </si>
  <si>
    <t>Количество предложений и иных источников информации</t>
  </si>
  <si>
    <t>Средняя арифметическая цена за единицу  единицу медицинского изделия , без НДС</t>
  </si>
  <si>
    <t>Среднее квадратичное отклонение</t>
  </si>
  <si>
    <r>
      <rPr>
        <b/>
        <sz val="9"/>
        <color rgb="FF000000"/>
        <rFont val="Times New Roman"/>
        <family val="1"/>
        <charset val="204"/>
      </rPr>
      <t xml:space="preserve">коэффициент вариации цен V (%) </t>
    </r>
    <r>
      <rPr>
        <i/>
        <sz val="9"/>
        <color rgb="FF000000"/>
        <rFont val="Times New Roman"/>
        <family val="1"/>
        <charset val="204"/>
      </rPr>
      <t xml:space="preserve"> (не должен превышать 33%)</t>
    </r>
  </si>
  <si>
    <t xml:space="preserve">где:
n - количество позиций закупаемых медицинских изделий;
НЦЕi - начальная цена единицы i-й позиции медицинского изделия,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
</t>
  </si>
  <si>
    <t>штука</t>
  </si>
  <si>
    <t>упаковка</t>
  </si>
  <si>
    <t>НМЦК:</t>
  </si>
  <si>
    <t>Бинт марлевый медиц. Стер. 7х14 см</t>
  </si>
  <si>
    <t>Бинт марлевый медиц. Стер. 5х10 см</t>
  </si>
  <si>
    <t>Бинт марлевый медиц. Стер. 5х7 см</t>
  </si>
  <si>
    <t>Вата хирург. Стер. 100 гр</t>
  </si>
  <si>
    <t>Губка гемостатическая коллагеновая 50х50 см</t>
  </si>
  <si>
    <t>Део-хлор таб 3,4г №300</t>
  </si>
  <si>
    <t>Жгут кровоост. Многораз.с пластм.застежкой</t>
  </si>
  <si>
    <t>Лейкопл. На ткан. Основе 3х500см</t>
  </si>
  <si>
    <t>Лейкопл. 1х500см ткан</t>
  </si>
  <si>
    <t>Лейкопл. 5х500см ткан</t>
  </si>
  <si>
    <t>Лейкопл. Бактериц.1,9х7,2 см</t>
  </si>
  <si>
    <t xml:space="preserve">Игла инъекц.одн.пр.стер. 18GX1,2x38 мм </t>
  </si>
  <si>
    <t>Пакет перевязочный медиц.с 1 подуш.</t>
  </si>
  <si>
    <t>Пакет гипотерм Снежок №2</t>
  </si>
  <si>
    <t>Перчатки стер хирург анатом размер 8</t>
  </si>
  <si>
    <t>Лейкопл. Бактериц 4х10 см</t>
  </si>
  <si>
    <t>Лейкопл. Бактериц 6х10 см</t>
  </si>
  <si>
    <t>Повязка Космопор Е стер 15х8 см№25</t>
  </si>
  <si>
    <t>Повязка Космопор Е стер 7,2х5см№50</t>
  </si>
  <si>
    <t>Салфетка стер двухслойная 45х29 см №5</t>
  </si>
  <si>
    <t>Салфетка стер двухслойная 16х14 см №10</t>
  </si>
  <si>
    <t>Система для переливания растворов игла 0,8х40мм</t>
  </si>
  <si>
    <t>Тест для одновр опр 5тивидов наркотиков ИммуноХром-5-Мульти-Экспресс</t>
  </si>
  <si>
    <t>Салфетка для стимуляции дыхания Эвтекс 3х6 см</t>
  </si>
  <si>
    <t>Цена 1 (КП №01                                                                                         от 18.06.2026г.)
(за ед.мед.изд)
без НДС</t>
  </si>
  <si>
    <t>Цена 2 (КП №02                                                                                         от 26.05.2026г.)
(за ед.мед.изд)
без НДС</t>
  </si>
  <si>
    <t>Цена 3 (КП №03                                                                                         от 05.06.2026г.)
(за ед.мед.изд)
без НДС</t>
  </si>
  <si>
    <t>Перчатки виниловые смотр н/с неопуд размер М №50</t>
  </si>
  <si>
    <t>пара</t>
  </si>
  <si>
    <t>Бахилы медиц.полиэтил.гладкие30 МКМ №1</t>
  </si>
  <si>
    <t>Шприц 10 мл инъекц 3-комп с иглой 21 G№1</t>
  </si>
  <si>
    <t>Шприц 5 мл инъекц 3-комп с иглой 21 G 0,7*40мм №1</t>
  </si>
  <si>
    <t>Шприц 20 мл инъекц 3-комп с иглой 21 G 0,8*40мм №1</t>
  </si>
  <si>
    <t>В результате проведенного расчета Н(М)ЦК закупки составила: 143 051 (сто сорок три тысячи пятьдесят один) рубль 00 копеек</t>
  </si>
  <si>
    <t>Шприц 3-х комп. 0,6х30мм 3мл №1</t>
  </si>
  <si>
    <t>Шприц 3-х комп. 23G 0,6х30мм 2мл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</si>
</sst>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[Red]\-#,##0"/>
    <numFmt numFmtId="165" formatCode="#,##0.0000"/>
    <numFmt numFmtId="166" formatCode="0.00000"/>
  </numFmts>
  <fonts count="17" x14ac:knownFonts="1">
    <font>
      <sz val="11"/>
      <color rgb="FF0000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6" fillId="0" borderId="0"/>
    <xf numFmtId="0" fontId="16" fillId="0" borderId="0"/>
  </cellStyleXfs>
  <cellXfs count="75">
    <xf numFmtId="0" fontId="0" fillId="0" borderId="0" xfId="0"/>
    <xf numFmtId="0" fontId="3" fillId="0" borderId="0" xfId="0" applyFont="1"/>
    <xf numFmtId="4" fontId="0" fillId="0" borderId="0" xfId="0" applyNumberFormat="1"/>
    <xf numFmtId="49" fontId="4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justify" vertical="center" textRotation="90" wrapText="1"/>
    </xf>
    <xf numFmtId="0" fontId="6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/>
    </xf>
    <xf numFmtId="4" fontId="8" fillId="0" borderId="2" xfId="4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2" fontId="11" fillId="0" borderId="0" xfId="0" applyNumberFormat="1" applyFont="1" applyBorder="1" applyAlignment="1" applyProtection="1">
      <alignment vertical="top" wrapText="1"/>
      <protection locked="0"/>
    </xf>
    <xf numFmtId="2" fontId="11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vertical="top"/>
    </xf>
    <xf numFmtId="0" fontId="11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/>
      <protection locked="0"/>
    </xf>
    <xf numFmtId="4" fontId="13" fillId="0" borderId="0" xfId="0" applyNumberFormat="1" applyFont="1" applyAlignment="1" applyProtection="1">
      <alignment horizontal="left" vertical="center"/>
      <protection locked="0"/>
    </xf>
    <xf numFmtId="0" fontId="13" fillId="0" borderId="0" xfId="0" applyFont="1" applyBorder="1" applyAlignment="1">
      <alignment horizontal="right"/>
    </xf>
    <xf numFmtId="0" fontId="14" fillId="0" borderId="0" xfId="0" applyFont="1" applyBorder="1" applyAlignment="1"/>
    <xf numFmtId="0" fontId="13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 applyAlignment="1">
      <alignment horizontal="left"/>
    </xf>
    <xf numFmtId="0" fontId="11" fillId="0" borderId="0" xfId="0" applyFont="1" applyBorder="1" applyAlignment="1"/>
    <xf numFmtId="0" fontId="11" fillId="0" borderId="0" xfId="0" applyFont="1" applyBorder="1" applyAlignment="1">
      <alignment vertical="top"/>
    </xf>
    <xf numFmtId="0" fontId="11" fillId="0" borderId="0" xfId="0" applyFont="1" applyBorder="1"/>
    <xf numFmtId="4" fontId="11" fillId="0" borderId="0" xfId="0" applyNumberFormat="1" applyFont="1" applyBorder="1"/>
    <xf numFmtId="0" fontId="1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1" fontId="11" fillId="0" borderId="0" xfId="0" applyNumberFormat="1" applyFont="1" applyBorder="1" applyAlignment="1">
      <alignment horizontal="center" vertical="center" wrapText="1"/>
    </xf>
    <xf numFmtId="166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4" fontId="11" fillId="0" borderId="0" xfId="0" applyNumberFormat="1" applyFont="1" applyBorder="1" applyAlignment="1">
      <alignment horizontal="center" vertical="center"/>
    </xf>
    <xf numFmtId="10" fontId="11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4" fontId="6" fillId="0" borderId="0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4" fontId="1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 applyProtection="1">
      <alignment horizontal="left" vertical="center"/>
      <protection locked="0"/>
    </xf>
    <xf numFmtId="4" fontId="11" fillId="0" borderId="0" xfId="0" applyNumberFormat="1" applyFont="1" applyAlignment="1" applyProtection="1">
      <alignment horizontal="left" vertical="center"/>
      <protection locked="0"/>
    </xf>
    <xf numFmtId="49" fontId="4" fillId="0" borderId="0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90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>
      <alignment horizontal="right"/>
    </xf>
  </cellXfs>
  <cellStyles count="5">
    <cellStyle name="Excel Built-in Normal" xfId="4"/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118080</xdr:colOff>
      <xdr:row>5</xdr:row>
      <xdr:rowOff>1003320</xdr:rowOff>
    </xdr:from>
    <xdr:to>
      <xdr:col>13</xdr:col>
      <xdr:colOff>984240</xdr:colOff>
      <xdr:row>5</xdr:row>
      <xdr:rowOff>1269360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94800" y="3144960"/>
          <a:ext cx="866160" cy="26604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25920</xdr:colOff>
      <xdr:row>5</xdr:row>
      <xdr:rowOff>946080</xdr:rowOff>
    </xdr:from>
    <xdr:to>
      <xdr:col>12</xdr:col>
      <xdr:colOff>854280</xdr:colOff>
      <xdr:row>5</xdr:row>
      <xdr:rowOff>1374120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6935040" y="3087720"/>
          <a:ext cx="828360" cy="42804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17</xdr:col>
      <xdr:colOff>73800</xdr:colOff>
      <xdr:row>4</xdr:row>
      <xdr:rowOff>478080</xdr:rowOff>
    </xdr:from>
    <xdr:to>
      <xdr:col>17</xdr:col>
      <xdr:colOff>2102040</xdr:colOff>
      <xdr:row>4</xdr:row>
      <xdr:rowOff>703440</xdr:rowOff>
    </xdr:to>
    <xdr:pic>
      <xdr:nvPicPr>
        <xdr:cNvPr id="4" name="Рисунок 5" descr="base_1_360360_32773"/>
        <xdr:cNvPicPr/>
      </xdr:nvPicPr>
      <xdr:blipFill>
        <a:blip xmlns:r="http://schemas.openxmlformats.org/officeDocument/2006/relationships" r:embed="rId3"/>
        <a:stretch/>
      </xdr:blipFill>
      <xdr:spPr>
        <a:xfrm>
          <a:off x="11533320" y="1876680"/>
          <a:ext cx="2028240" cy="2253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A22" zoomScaleNormal="100" workbookViewId="0">
      <selection activeCell="A45" sqref="A45:J45"/>
    </sheetView>
  </sheetViews>
  <sheetFormatPr defaultColWidth="9.85546875" defaultRowHeight="15" x14ac:dyDescent="0.25"/>
  <cols>
    <col min="1" max="1" width="4" customWidth="1"/>
    <col min="2" max="2" width="26.140625" style="1" customWidth="1"/>
    <col min="3" max="3" width="7.5703125" customWidth="1"/>
    <col min="4" max="4" width="7.85546875" customWidth="1"/>
    <col min="5" max="5" width="9.85546875" hidden="1"/>
    <col min="6" max="6" width="10.28515625" customWidth="1"/>
    <col min="7" max="7" width="9.85546875" hidden="1"/>
    <col min="8" max="8" width="10.140625" customWidth="1"/>
    <col min="9" max="9" width="11" hidden="1" customWidth="1"/>
    <col min="10" max="10" width="10.7109375" customWidth="1"/>
    <col min="11" max="11" width="7.42578125" customWidth="1"/>
    <col min="12" max="12" width="13" customWidth="1"/>
    <col min="13" max="13" width="12.28515625" customWidth="1"/>
    <col min="14" max="14" width="15.28515625" customWidth="1"/>
    <col min="15" max="15" width="14" customWidth="1"/>
    <col min="16" max="16" width="8.42578125" customWidth="1"/>
    <col min="17" max="17" width="14.42578125" style="2" customWidth="1"/>
    <col min="18" max="18" width="32.140625" customWidth="1"/>
    <col min="1024" max="1024" width="11.5703125" customWidth="1"/>
  </cols>
  <sheetData>
    <row r="1" spans="1:20" ht="23.1" customHeight="1" x14ac:dyDescent="0.2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4"/>
      <c r="T1" s="4"/>
    </row>
    <row r="2" spans="1:20" x14ac:dyDescent="0.25">
      <c r="A2" s="3"/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4"/>
      <c r="T2" s="4"/>
    </row>
    <row r="3" spans="1:20" ht="31.5" customHeight="1" x14ac:dyDescent="0.25">
      <c r="A3" s="62" t="s">
        <v>1</v>
      </c>
      <c r="B3" s="62"/>
      <c r="C3" s="62"/>
      <c r="D3" s="63" t="s">
        <v>2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4"/>
      <c r="T3" s="4"/>
    </row>
    <row r="4" spans="1:20" ht="19.5" customHeight="1" x14ac:dyDescent="0.25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4"/>
      <c r="T4" s="4"/>
    </row>
    <row r="5" spans="1:20" ht="58.5" customHeight="1" x14ac:dyDescent="0.25">
      <c r="A5" s="63" t="s">
        <v>4</v>
      </c>
      <c r="B5" s="63" t="s">
        <v>5</v>
      </c>
      <c r="C5" s="64" t="s">
        <v>6</v>
      </c>
      <c r="D5" s="64" t="s">
        <v>7</v>
      </c>
      <c r="E5" s="6"/>
      <c r="F5" s="63" t="s">
        <v>8</v>
      </c>
      <c r="G5" s="63"/>
      <c r="H5" s="63"/>
      <c r="I5" s="63"/>
      <c r="J5" s="63"/>
      <c r="K5" s="63"/>
      <c r="L5" s="65" t="s">
        <v>9</v>
      </c>
      <c r="M5" s="65"/>
      <c r="N5" s="65"/>
      <c r="O5" s="63" t="s">
        <v>10</v>
      </c>
      <c r="P5" s="66" t="s">
        <v>11</v>
      </c>
      <c r="Q5" s="67" t="s">
        <v>12</v>
      </c>
      <c r="R5" s="5" t="s">
        <v>13</v>
      </c>
      <c r="S5" s="4"/>
      <c r="T5" s="4"/>
    </row>
    <row r="6" spans="1:20" ht="156.75" customHeight="1" x14ac:dyDescent="0.25">
      <c r="A6" s="63"/>
      <c r="B6" s="63"/>
      <c r="C6" s="64"/>
      <c r="D6" s="64"/>
      <c r="E6" s="6" t="s">
        <v>14</v>
      </c>
      <c r="F6" s="7" t="s">
        <v>49</v>
      </c>
      <c r="G6" s="6" t="s">
        <v>15</v>
      </c>
      <c r="H6" s="7" t="s">
        <v>50</v>
      </c>
      <c r="I6" s="6" t="s">
        <v>16</v>
      </c>
      <c r="J6" s="7" t="s">
        <v>51</v>
      </c>
      <c r="K6" s="6" t="s">
        <v>17</v>
      </c>
      <c r="L6" s="6" t="s">
        <v>18</v>
      </c>
      <c r="M6" s="5" t="s">
        <v>19</v>
      </c>
      <c r="N6" s="8" t="s">
        <v>20</v>
      </c>
      <c r="O6" s="63"/>
      <c r="P6" s="66"/>
      <c r="Q6" s="67"/>
      <c r="R6" s="9" t="s">
        <v>21</v>
      </c>
      <c r="S6" s="4"/>
      <c r="T6" s="4"/>
    </row>
    <row r="7" spans="1:20" ht="38.25" x14ac:dyDescent="0.25">
      <c r="A7" s="10">
        <v>1</v>
      </c>
      <c r="B7" s="11" t="s">
        <v>54</v>
      </c>
      <c r="C7" s="10" t="s">
        <v>53</v>
      </c>
      <c r="D7" s="12">
        <v>2000</v>
      </c>
      <c r="E7" s="13"/>
      <c r="F7" s="13">
        <v>7.82</v>
      </c>
      <c r="G7" s="13"/>
      <c r="H7" s="13">
        <v>7.65</v>
      </c>
      <c r="I7" s="13"/>
      <c r="J7" s="13">
        <v>7.47</v>
      </c>
      <c r="K7" s="14">
        <v>3</v>
      </c>
      <c r="L7" s="15">
        <f t="shared" ref="L7:L37" si="0">AVERAGE(F7:J7)</f>
        <v>7.6466666666666674</v>
      </c>
      <c r="M7" s="16">
        <f t="shared" ref="M7:M37" si="1">_xlfn.STDEV.S(F7,H7,J7)</f>
        <v>0.17502380790433464</v>
      </c>
      <c r="N7" s="16">
        <f t="shared" ref="N7:N37" si="2">M7/L7*100</f>
        <v>2.2888902515824054</v>
      </c>
      <c r="O7" s="13">
        <v>7.47</v>
      </c>
      <c r="P7" s="18">
        <v>10</v>
      </c>
      <c r="Q7" s="16">
        <v>8.2200000000000006</v>
      </c>
      <c r="R7" s="17">
        <f t="shared" ref="R7:R37" si="3">Q7*D7</f>
        <v>16440</v>
      </c>
      <c r="S7" s="4"/>
      <c r="T7" s="4"/>
    </row>
    <row r="8" spans="1:20" ht="25.5" x14ac:dyDescent="0.25">
      <c r="A8" s="10">
        <v>2</v>
      </c>
      <c r="B8" s="11" t="s">
        <v>25</v>
      </c>
      <c r="C8" s="10" t="s">
        <v>23</v>
      </c>
      <c r="D8" s="12">
        <v>140</v>
      </c>
      <c r="E8" s="13"/>
      <c r="F8" s="13">
        <v>62.73</v>
      </c>
      <c r="G8" s="13"/>
      <c r="H8" s="13">
        <v>69.09</v>
      </c>
      <c r="I8" s="13"/>
      <c r="J8" s="13">
        <v>88.27</v>
      </c>
      <c r="K8" s="14">
        <v>3</v>
      </c>
      <c r="L8" s="15">
        <f t="shared" si="0"/>
        <v>73.36333333333333</v>
      </c>
      <c r="M8" s="16">
        <f t="shared" si="1"/>
        <v>13.295447842526203</v>
      </c>
      <c r="N8" s="16">
        <f t="shared" si="2"/>
        <v>18.122742299776732</v>
      </c>
      <c r="O8" s="17">
        <f t="shared" ref="O8" si="4">F8</f>
        <v>62.73</v>
      </c>
      <c r="P8" s="18">
        <v>10</v>
      </c>
      <c r="Q8" s="16">
        <v>69</v>
      </c>
      <c r="R8" s="17">
        <f>Q8*D8</f>
        <v>9660</v>
      </c>
      <c r="S8" s="4"/>
      <c r="T8" s="4"/>
    </row>
    <row r="9" spans="1:20" ht="25.5" x14ac:dyDescent="0.25">
      <c r="A9" s="10">
        <v>3</v>
      </c>
      <c r="B9" s="11" t="s">
        <v>27</v>
      </c>
      <c r="C9" s="10" t="s">
        <v>23</v>
      </c>
      <c r="D9" s="12">
        <v>20</v>
      </c>
      <c r="E9" s="13"/>
      <c r="F9" s="13">
        <v>54.55</v>
      </c>
      <c r="G9" s="13"/>
      <c r="H9" s="13">
        <v>51.82</v>
      </c>
      <c r="I9" s="13"/>
      <c r="J9" s="13">
        <v>62.55</v>
      </c>
      <c r="K9" s="14">
        <v>3</v>
      </c>
      <c r="L9" s="15">
        <f t="shared" si="0"/>
        <v>56.306666666666672</v>
      </c>
      <c r="M9" s="16">
        <f t="shared" si="1"/>
        <v>5.5765252024296741</v>
      </c>
      <c r="N9" s="16">
        <f t="shared" si="2"/>
        <v>9.9038453749046997</v>
      </c>
      <c r="O9" s="13">
        <v>51.82</v>
      </c>
      <c r="P9" s="18">
        <v>10</v>
      </c>
      <c r="Q9" s="16">
        <v>57</v>
      </c>
      <c r="R9" s="17">
        <f t="shared" si="3"/>
        <v>1140</v>
      </c>
      <c r="S9" s="4"/>
      <c r="T9" s="4"/>
    </row>
    <row r="10" spans="1:20" ht="25.5" x14ac:dyDescent="0.25">
      <c r="A10" s="10">
        <v>4</v>
      </c>
      <c r="B10" s="11" t="s">
        <v>26</v>
      </c>
      <c r="C10" s="10" t="s">
        <v>23</v>
      </c>
      <c r="D10" s="12">
        <v>20</v>
      </c>
      <c r="E10" s="13"/>
      <c r="F10" s="13">
        <v>36.36</v>
      </c>
      <c r="G10" s="13"/>
      <c r="H10" s="13">
        <v>38.18</v>
      </c>
      <c r="I10" s="13"/>
      <c r="J10" s="13">
        <v>30</v>
      </c>
      <c r="K10" s="14">
        <v>3</v>
      </c>
      <c r="L10" s="15">
        <f t="shared" si="0"/>
        <v>34.846666666666664</v>
      </c>
      <c r="M10" s="16">
        <f t="shared" si="1"/>
        <v>4.2948496287219955</v>
      </c>
      <c r="N10" s="16">
        <f t="shared" si="2"/>
        <v>12.324994151679727</v>
      </c>
      <c r="O10" s="17">
        <v>30</v>
      </c>
      <c r="P10" s="18">
        <v>10</v>
      </c>
      <c r="Q10" s="16">
        <v>33</v>
      </c>
      <c r="R10" s="17">
        <f t="shared" si="3"/>
        <v>660</v>
      </c>
      <c r="S10" s="4"/>
      <c r="T10" s="4"/>
    </row>
    <row r="11" spans="1:20" ht="25.5" x14ac:dyDescent="0.25">
      <c r="A11" s="10">
        <v>5</v>
      </c>
      <c r="B11" s="11" t="s">
        <v>28</v>
      </c>
      <c r="C11" s="10" t="s">
        <v>23</v>
      </c>
      <c r="D11" s="12">
        <v>12</v>
      </c>
      <c r="E11" s="13"/>
      <c r="F11" s="13">
        <v>100</v>
      </c>
      <c r="G11" s="13"/>
      <c r="H11" s="13">
        <v>88.18</v>
      </c>
      <c r="I11" s="13"/>
      <c r="J11" s="13">
        <v>136.36000000000001</v>
      </c>
      <c r="K11" s="14">
        <v>3</v>
      </c>
      <c r="L11" s="15">
        <f t="shared" si="0"/>
        <v>108.18</v>
      </c>
      <c r="M11" s="16">
        <f t="shared" si="1"/>
        <v>25.110005973714934</v>
      </c>
      <c r="N11" s="16">
        <f t="shared" si="2"/>
        <v>23.211319997887717</v>
      </c>
      <c r="O11" s="17">
        <v>88.18</v>
      </c>
      <c r="P11" s="18">
        <v>10</v>
      </c>
      <c r="Q11" s="16">
        <v>97</v>
      </c>
      <c r="R11" s="17">
        <f t="shared" si="3"/>
        <v>1164</v>
      </c>
      <c r="S11" s="4"/>
      <c r="T11" s="4"/>
    </row>
    <row r="12" spans="1:20" ht="25.5" x14ac:dyDescent="0.25">
      <c r="A12" s="10">
        <v>6</v>
      </c>
      <c r="B12" s="11" t="s">
        <v>29</v>
      </c>
      <c r="C12" s="10" t="s">
        <v>23</v>
      </c>
      <c r="D12" s="12">
        <v>10</v>
      </c>
      <c r="E12" s="13"/>
      <c r="F12" s="13">
        <v>225.45</v>
      </c>
      <c r="G12" s="13"/>
      <c r="H12" s="13">
        <v>205.45</v>
      </c>
      <c r="I12" s="13"/>
      <c r="J12" s="13">
        <v>189.73</v>
      </c>
      <c r="K12" s="14">
        <v>3</v>
      </c>
      <c r="L12" s="15">
        <f t="shared" si="0"/>
        <v>206.87666666666667</v>
      </c>
      <c r="M12" s="16">
        <f t="shared" si="1"/>
        <v>17.902685087252507</v>
      </c>
      <c r="N12" s="16">
        <f t="shared" si="2"/>
        <v>8.6537961848053619</v>
      </c>
      <c r="O12" s="17">
        <v>189.73</v>
      </c>
      <c r="P12" s="18">
        <v>10</v>
      </c>
      <c r="Q12" s="16">
        <v>208.7</v>
      </c>
      <c r="R12" s="17">
        <f t="shared" si="3"/>
        <v>2087</v>
      </c>
      <c r="S12" s="4"/>
      <c r="T12" s="4"/>
    </row>
    <row r="13" spans="1:20" ht="25.5" x14ac:dyDescent="0.25">
      <c r="A13" s="10">
        <v>7</v>
      </c>
      <c r="B13" s="11" t="s">
        <v>30</v>
      </c>
      <c r="C13" s="10" t="s">
        <v>23</v>
      </c>
      <c r="D13" s="12">
        <v>2</v>
      </c>
      <c r="E13" s="13"/>
      <c r="F13" s="13">
        <v>1561.82</v>
      </c>
      <c r="G13" s="13"/>
      <c r="H13" s="13">
        <v>1703.64</v>
      </c>
      <c r="I13" s="13"/>
      <c r="J13" s="13">
        <v>1790.91</v>
      </c>
      <c r="K13" s="14">
        <v>3</v>
      </c>
      <c r="L13" s="15">
        <f t="shared" si="0"/>
        <v>1685.4566666666667</v>
      </c>
      <c r="M13" s="16">
        <f t="shared" si="1"/>
        <v>115.6223690871855</v>
      </c>
      <c r="N13" s="16">
        <f t="shared" si="2"/>
        <v>6.8600024773020269</v>
      </c>
      <c r="O13" s="17">
        <v>1561.82</v>
      </c>
      <c r="P13" s="18">
        <v>10</v>
      </c>
      <c r="Q13" s="16">
        <v>1718</v>
      </c>
      <c r="R13" s="17">
        <f t="shared" si="3"/>
        <v>3436</v>
      </c>
      <c r="S13" s="4"/>
      <c r="T13" s="4"/>
    </row>
    <row r="14" spans="1:20" ht="25.5" x14ac:dyDescent="0.25">
      <c r="A14" s="10">
        <v>8</v>
      </c>
      <c r="B14" s="11" t="s">
        <v>31</v>
      </c>
      <c r="C14" s="10" t="s">
        <v>22</v>
      </c>
      <c r="D14" s="12">
        <v>17</v>
      </c>
      <c r="E14" s="13"/>
      <c r="F14" s="13">
        <v>194.55</v>
      </c>
      <c r="G14" s="13"/>
      <c r="H14" s="13">
        <v>254.55</v>
      </c>
      <c r="I14" s="13"/>
      <c r="J14" s="13">
        <v>176.36</v>
      </c>
      <c r="K14" s="14">
        <v>3</v>
      </c>
      <c r="L14" s="15">
        <f t="shared" si="0"/>
        <v>208.48666666666668</v>
      </c>
      <c r="M14" s="16">
        <f t="shared" si="1"/>
        <v>40.915669777401106</v>
      </c>
      <c r="N14" s="16">
        <f t="shared" si="2"/>
        <v>19.625077436159515</v>
      </c>
      <c r="O14" s="17">
        <v>176.36</v>
      </c>
      <c r="P14" s="18">
        <v>10</v>
      </c>
      <c r="Q14" s="16">
        <v>194</v>
      </c>
      <c r="R14" s="17">
        <f t="shared" si="3"/>
        <v>3298</v>
      </c>
      <c r="S14" s="4"/>
      <c r="T14" s="4"/>
    </row>
    <row r="15" spans="1:20" ht="25.5" x14ac:dyDescent="0.25">
      <c r="A15" s="10">
        <v>9</v>
      </c>
      <c r="B15" s="11" t="s">
        <v>36</v>
      </c>
      <c r="C15" s="10" t="s">
        <v>22</v>
      </c>
      <c r="D15" s="12">
        <v>1000</v>
      </c>
      <c r="E15" s="13"/>
      <c r="F15" s="13">
        <v>15.45</v>
      </c>
      <c r="G15" s="13"/>
      <c r="H15" s="13">
        <v>10.91</v>
      </c>
      <c r="I15" s="13"/>
      <c r="J15" s="13">
        <v>13.55</v>
      </c>
      <c r="K15" s="14">
        <v>3</v>
      </c>
      <c r="L15" s="15">
        <f t="shared" si="0"/>
        <v>13.303333333333333</v>
      </c>
      <c r="M15" s="16">
        <f t="shared" si="1"/>
        <v>2.2800292395786039</v>
      </c>
      <c r="N15" s="16">
        <f t="shared" si="2"/>
        <v>17.138781555339044</v>
      </c>
      <c r="O15" s="17">
        <v>10.91</v>
      </c>
      <c r="P15" s="18">
        <v>10</v>
      </c>
      <c r="Q15" s="16">
        <v>12</v>
      </c>
      <c r="R15" s="17">
        <f t="shared" si="3"/>
        <v>12000</v>
      </c>
      <c r="S15" s="4"/>
      <c r="T15" s="4"/>
    </row>
    <row r="16" spans="1:20" ht="25.5" x14ac:dyDescent="0.25">
      <c r="A16" s="10">
        <v>10</v>
      </c>
      <c r="B16" s="11" t="s">
        <v>32</v>
      </c>
      <c r="C16" s="10" t="s">
        <v>23</v>
      </c>
      <c r="D16" s="12">
        <v>10</v>
      </c>
      <c r="E16" s="13"/>
      <c r="F16" s="13">
        <v>107.27</v>
      </c>
      <c r="G16" s="13"/>
      <c r="H16" s="13">
        <v>87.27</v>
      </c>
      <c r="I16" s="13"/>
      <c r="J16" s="13">
        <v>90.91</v>
      </c>
      <c r="K16" s="14">
        <v>3</v>
      </c>
      <c r="L16" s="15">
        <f t="shared" si="0"/>
        <v>95.149999999999991</v>
      </c>
      <c r="M16" s="16">
        <f t="shared" si="1"/>
        <v>10.652849384084993</v>
      </c>
      <c r="N16" s="16">
        <f t="shared" si="2"/>
        <v>11.195848012700992</v>
      </c>
      <c r="O16" s="17">
        <v>87.27</v>
      </c>
      <c r="P16" s="18">
        <v>10</v>
      </c>
      <c r="Q16" s="16">
        <v>96</v>
      </c>
      <c r="R16" s="17">
        <f t="shared" si="3"/>
        <v>960</v>
      </c>
      <c r="S16" s="4"/>
      <c r="T16" s="4"/>
    </row>
    <row r="17" spans="1:20" ht="25.5" x14ac:dyDescent="0.25">
      <c r="A17" s="10">
        <v>11</v>
      </c>
      <c r="B17" s="11" t="s">
        <v>33</v>
      </c>
      <c r="C17" s="10" t="s">
        <v>23</v>
      </c>
      <c r="D17" s="12">
        <v>20</v>
      </c>
      <c r="E17" s="13"/>
      <c r="F17" s="13">
        <v>81.819999999999993</v>
      </c>
      <c r="G17" s="13"/>
      <c r="H17" s="13">
        <v>77.27</v>
      </c>
      <c r="I17" s="13"/>
      <c r="J17" s="13">
        <v>76.36</v>
      </c>
      <c r="K17" s="14">
        <v>3</v>
      </c>
      <c r="L17" s="15">
        <f t="shared" si="0"/>
        <v>78.483333333333334</v>
      </c>
      <c r="M17" s="16">
        <f t="shared" si="1"/>
        <v>2.9252407308345267</v>
      </c>
      <c r="N17" s="16">
        <f t="shared" si="2"/>
        <v>3.7272126534311236</v>
      </c>
      <c r="O17" s="17">
        <v>76.36</v>
      </c>
      <c r="P17" s="18">
        <v>10</v>
      </c>
      <c r="Q17" s="16">
        <v>84</v>
      </c>
      <c r="R17" s="17">
        <f t="shared" si="3"/>
        <v>1680</v>
      </c>
      <c r="S17" s="4"/>
      <c r="T17" s="4"/>
    </row>
    <row r="18" spans="1:20" ht="25.5" x14ac:dyDescent="0.25">
      <c r="A18" s="10">
        <v>12</v>
      </c>
      <c r="B18" s="11" t="s">
        <v>34</v>
      </c>
      <c r="C18" s="10" t="s">
        <v>23</v>
      </c>
      <c r="D18" s="12">
        <v>10</v>
      </c>
      <c r="E18" s="13"/>
      <c r="F18" s="13">
        <v>163.63999999999999</v>
      </c>
      <c r="G18" s="13"/>
      <c r="H18" s="13">
        <v>154.55000000000001</v>
      </c>
      <c r="I18" s="13"/>
      <c r="J18" s="13">
        <v>149.09</v>
      </c>
      <c r="K18" s="14">
        <v>3</v>
      </c>
      <c r="L18" s="15">
        <f t="shared" si="0"/>
        <v>155.76</v>
      </c>
      <c r="M18" s="16">
        <f t="shared" si="1"/>
        <v>7.3500816321997302</v>
      </c>
      <c r="N18" s="16">
        <f t="shared" si="2"/>
        <v>4.7188505599638741</v>
      </c>
      <c r="O18" s="17">
        <v>149.09</v>
      </c>
      <c r="P18" s="18">
        <v>10</v>
      </c>
      <c r="Q18" s="16">
        <v>164</v>
      </c>
      <c r="R18" s="17">
        <f t="shared" si="3"/>
        <v>1640</v>
      </c>
      <c r="S18" s="4"/>
      <c r="T18" s="4"/>
    </row>
    <row r="19" spans="1:20" ht="25.5" x14ac:dyDescent="0.25">
      <c r="A19" s="10">
        <v>13</v>
      </c>
      <c r="B19" s="11" t="s">
        <v>35</v>
      </c>
      <c r="C19" s="10" t="s">
        <v>23</v>
      </c>
      <c r="D19" s="12">
        <v>100</v>
      </c>
      <c r="E19" s="13"/>
      <c r="F19" s="13">
        <v>16.36</v>
      </c>
      <c r="G19" s="13"/>
      <c r="H19" s="13">
        <v>12.73</v>
      </c>
      <c r="I19" s="13"/>
      <c r="J19" s="13">
        <v>12.91</v>
      </c>
      <c r="K19" s="14">
        <v>3</v>
      </c>
      <c r="L19" s="15">
        <f t="shared" si="0"/>
        <v>14</v>
      </c>
      <c r="M19" s="16">
        <f t="shared" si="1"/>
        <v>2.04580057679139</v>
      </c>
      <c r="N19" s="16">
        <f t="shared" si="2"/>
        <v>14.612861262795644</v>
      </c>
      <c r="O19" s="17">
        <v>12.73</v>
      </c>
      <c r="P19" s="18">
        <v>10</v>
      </c>
      <c r="Q19" s="16">
        <v>14</v>
      </c>
      <c r="R19" s="17">
        <f t="shared" si="3"/>
        <v>1400</v>
      </c>
      <c r="S19" s="4"/>
      <c r="T19" s="4"/>
    </row>
    <row r="20" spans="1:20" ht="25.5" x14ac:dyDescent="0.25">
      <c r="A20" s="10">
        <v>14</v>
      </c>
      <c r="B20" s="11" t="s">
        <v>40</v>
      </c>
      <c r="C20" s="10" t="s">
        <v>23</v>
      </c>
      <c r="D20" s="12">
        <v>30</v>
      </c>
      <c r="E20" s="13"/>
      <c r="F20" s="13">
        <v>13.64</v>
      </c>
      <c r="G20" s="13"/>
      <c r="H20" s="13">
        <v>9.82</v>
      </c>
      <c r="I20" s="13"/>
      <c r="J20" s="13">
        <v>10.64</v>
      </c>
      <c r="K20" s="14">
        <v>3</v>
      </c>
      <c r="L20" s="15">
        <f t="shared" si="0"/>
        <v>11.366666666666667</v>
      </c>
      <c r="M20" s="16">
        <f t="shared" si="1"/>
        <v>2.0110030664654195</v>
      </c>
      <c r="N20" s="16">
        <f t="shared" si="2"/>
        <v>17.69210908913859</v>
      </c>
      <c r="O20" s="17">
        <v>9.82</v>
      </c>
      <c r="P20" s="18">
        <v>10</v>
      </c>
      <c r="Q20" s="16">
        <v>10.8</v>
      </c>
      <c r="R20" s="17">
        <f t="shared" si="3"/>
        <v>324</v>
      </c>
      <c r="S20" s="4"/>
      <c r="T20" s="4"/>
    </row>
    <row r="21" spans="1:20" ht="25.5" x14ac:dyDescent="0.25">
      <c r="A21" s="10">
        <v>15</v>
      </c>
      <c r="B21" s="11" t="s">
        <v>41</v>
      </c>
      <c r="C21" s="10" t="s">
        <v>23</v>
      </c>
      <c r="D21" s="12">
        <v>50</v>
      </c>
      <c r="E21" s="13"/>
      <c r="F21" s="13">
        <v>19.09</v>
      </c>
      <c r="G21" s="13"/>
      <c r="H21" s="13">
        <v>20.36</v>
      </c>
      <c r="I21" s="13"/>
      <c r="J21" s="13">
        <v>16.73</v>
      </c>
      <c r="K21" s="14">
        <v>3</v>
      </c>
      <c r="L21" s="15">
        <f t="shared" si="0"/>
        <v>18.72666666666667</v>
      </c>
      <c r="M21" s="16">
        <f t="shared" si="1"/>
        <v>1.8420731074887695</v>
      </c>
      <c r="N21" s="16">
        <f t="shared" si="2"/>
        <v>9.8366310474658381</v>
      </c>
      <c r="O21" s="17">
        <v>16.73</v>
      </c>
      <c r="P21" s="18">
        <v>10</v>
      </c>
      <c r="Q21" s="16">
        <v>18.399999999999999</v>
      </c>
      <c r="R21" s="17">
        <f t="shared" si="3"/>
        <v>919.99999999999989</v>
      </c>
      <c r="S21" s="4"/>
      <c r="T21" s="4"/>
    </row>
    <row r="22" spans="1:20" ht="25.5" x14ac:dyDescent="0.25">
      <c r="A22" s="10">
        <v>16</v>
      </c>
      <c r="B22" s="11" t="s">
        <v>38</v>
      </c>
      <c r="C22" s="10" t="s">
        <v>23</v>
      </c>
      <c r="D22" s="12">
        <v>10</v>
      </c>
      <c r="E22" s="13"/>
      <c r="F22" s="13">
        <v>100</v>
      </c>
      <c r="G22" s="13"/>
      <c r="H22" s="13">
        <v>47.27</v>
      </c>
      <c r="I22" s="13"/>
      <c r="J22" s="13">
        <v>90</v>
      </c>
      <c r="K22" s="14">
        <v>3</v>
      </c>
      <c r="L22" s="15">
        <f t="shared" si="0"/>
        <v>79.09</v>
      </c>
      <c r="M22" s="16">
        <f t="shared" si="1"/>
        <v>28.00686165924343</v>
      </c>
      <c r="N22" s="16">
        <f t="shared" si="2"/>
        <v>35.411381539061104</v>
      </c>
      <c r="O22" s="17">
        <v>47.27</v>
      </c>
      <c r="P22" s="18">
        <v>10</v>
      </c>
      <c r="Q22" s="16">
        <v>52</v>
      </c>
      <c r="R22" s="17">
        <f t="shared" si="3"/>
        <v>520</v>
      </c>
      <c r="S22" s="4"/>
      <c r="T22" s="4"/>
    </row>
    <row r="23" spans="1:20" ht="25.5" x14ac:dyDescent="0.25">
      <c r="A23" s="10">
        <v>17</v>
      </c>
      <c r="B23" s="11" t="s">
        <v>37</v>
      </c>
      <c r="C23" s="10" t="s">
        <v>23</v>
      </c>
      <c r="D23" s="12">
        <v>10</v>
      </c>
      <c r="E23" s="13"/>
      <c r="F23" s="13">
        <v>47.27</v>
      </c>
      <c r="G23" s="13"/>
      <c r="H23" s="13">
        <v>37.270000000000003</v>
      </c>
      <c r="I23" s="13"/>
      <c r="J23" s="13">
        <v>55.27</v>
      </c>
      <c r="K23" s="14">
        <v>3</v>
      </c>
      <c r="L23" s="15">
        <f t="shared" si="0"/>
        <v>46.603333333333332</v>
      </c>
      <c r="M23" s="16">
        <f t="shared" si="1"/>
        <v>9.0184995056457975</v>
      </c>
      <c r="N23" s="16">
        <f t="shared" si="2"/>
        <v>19.351618995019951</v>
      </c>
      <c r="O23" s="17">
        <v>37.270000000000003</v>
      </c>
      <c r="P23" s="18">
        <v>10</v>
      </c>
      <c r="Q23" s="16">
        <v>41</v>
      </c>
      <c r="R23" s="17">
        <f t="shared" si="3"/>
        <v>410</v>
      </c>
      <c r="S23" s="4"/>
      <c r="T23" s="4"/>
    </row>
    <row r="24" spans="1:20" ht="25.5" x14ac:dyDescent="0.25">
      <c r="A24" s="10">
        <v>18</v>
      </c>
      <c r="B24" s="11" t="s">
        <v>52</v>
      </c>
      <c r="C24" s="10" t="s">
        <v>23</v>
      </c>
      <c r="D24" s="12">
        <v>6</v>
      </c>
      <c r="E24" s="13"/>
      <c r="F24" s="13">
        <v>654.54999999999995</v>
      </c>
      <c r="G24" s="13"/>
      <c r="H24" s="13">
        <v>440.91</v>
      </c>
      <c r="I24" s="13"/>
      <c r="J24" s="13">
        <v>618.17999999999995</v>
      </c>
      <c r="K24" s="14">
        <v>3</v>
      </c>
      <c r="L24" s="15">
        <f t="shared" si="0"/>
        <v>571.21333333333325</v>
      </c>
      <c r="M24" s="16">
        <f t="shared" si="1"/>
        <v>114.30185139941227</v>
      </c>
      <c r="N24" s="16">
        <f t="shared" si="2"/>
        <v>20.010361230960815</v>
      </c>
      <c r="O24" s="17">
        <v>440.91</v>
      </c>
      <c r="P24" s="18">
        <v>10</v>
      </c>
      <c r="Q24" s="16">
        <v>485</v>
      </c>
      <c r="R24" s="17">
        <f t="shared" si="3"/>
        <v>2910</v>
      </c>
      <c r="S24" s="4"/>
      <c r="T24" s="4"/>
    </row>
    <row r="25" spans="1:20" ht="25.5" x14ac:dyDescent="0.25">
      <c r="A25" s="10">
        <v>19</v>
      </c>
      <c r="B25" s="11" t="s">
        <v>39</v>
      </c>
      <c r="C25" s="10" t="s">
        <v>23</v>
      </c>
      <c r="D25" s="12">
        <v>1</v>
      </c>
      <c r="E25" s="13"/>
      <c r="F25" s="13">
        <v>2454.5500000000002</v>
      </c>
      <c r="G25" s="13"/>
      <c r="H25" s="13">
        <v>2490.91</v>
      </c>
      <c r="I25" s="13"/>
      <c r="J25" s="13">
        <v>2220</v>
      </c>
      <c r="K25" s="14">
        <v>3</v>
      </c>
      <c r="L25" s="15">
        <f t="shared" si="0"/>
        <v>2388.4866666666667</v>
      </c>
      <c r="M25" s="16">
        <f t="shared" si="1"/>
        <v>147.0419329080427</v>
      </c>
      <c r="N25" s="16">
        <f t="shared" si="2"/>
        <v>6.156280248918117</v>
      </c>
      <c r="O25" s="17">
        <v>2220</v>
      </c>
      <c r="P25" s="18">
        <v>10</v>
      </c>
      <c r="Q25" s="16">
        <v>2442</v>
      </c>
      <c r="R25" s="17">
        <f t="shared" si="3"/>
        <v>2442</v>
      </c>
      <c r="S25" s="4"/>
      <c r="T25" s="4"/>
    </row>
    <row r="26" spans="1:20" ht="25.5" x14ac:dyDescent="0.25">
      <c r="A26" s="10">
        <v>20</v>
      </c>
      <c r="B26" s="11" t="s">
        <v>42</v>
      </c>
      <c r="C26" s="10" t="s">
        <v>23</v>
      </c>
      <c r="D26" s="12">
        <v>5</v>
      </c>
      <c r="E26" s="13"/>
      <c r="F26" s="13">
        <v>1181.82</v>
      </c>
      <c r="G26" s="13"/>
      <c r="H26" s="13">
        <v>1341.82</v>
      </c>
      <c r="I26" s="13"/>
      <c r="J26" s="13">
        <v>1289.0899999999999</v>
      </c>
      <c r="K26" s="14">
        <v>3</v>
      </c>
      <c r="L26" s="15">
        <f t="shared" si="0"/>
        <v>1270.9099999999999</v>
      </c>
      <c r="M26" s="16">
        <f t="shared" si="1"/>
        <v>81.534558930554098</v>
      </c>
      <c r="N26" s="16">
        <f t="shared" si="2"/>
        <v>6.4154471151028876</v>
      </c>
      <c r="O26" s="17">
        <v>1181.82</v>
      </c>
      <c r="P26" s="18">
        <v>10</v>
      </c>
      <c r="Q26" s="16">
        <v>1300</v>
      </c>
      <c r="R26" s="17">
        <f t="shared" si="3"/>
        <v>6500</v>
      </c>
      <c r="S26" s="4"/>
      <c r="T26" s="4"/>
    </row>
    <row r="27" spans="1:20" ht="25.5" x14ac:dyDescent="0.25">
      <c r="A27" s="10">
        <v>21</v>
      </c>
      <c r="B27" s="11" t="s">
        <v>43</v>
      </c>
      <c r="C27" s="10" t="s">
        <v>23</v>
      </c>
      <c r="D27" s="12">
        <v>5</v>
      </c>
      <c r="E27" s="13"/>
      <c r="F27" s="13">
        <v>1045.45</v>
      </c>
      <c r="G27" s="13"/>
      <c r="H27" s="13">
        <v>1050</v>
      </c>
      <c r="I27" s="13"/>
      <c r="J27" s="13">
        <v>1190.9100000000001</v>
      </c>
      <c r="K27" s="14">
        <v>3</v>
      </c>
      <c r="L27" s="15">
        <f t="shared" si="0"/>
        <v>1095.4533333333331</v>
      </c>
      <c r="M27" s="16">
        <f t="shared" si="1"/>
        <v>82.699196086378848</v>
      </c>
      <c r="N27" s="16">
        <f t="shared" si="2"/>
        <v>7.5493125603749007</v>
      </c>
      <c r="O27" s="17">
        <v>1045.45</v>
      </c>
      <c r="P27" s="18">
        <v>10</v>
      </c>
      <c r="Q27" s="16">
        <v>1150</v>
      </c>
      <c r="R27" s="17">
        <f t="shared" si="3"/>
        <v>5750</v>
      </c>
      <c r="S27" s="4"/>
      <c r="T27" s="4"/>
    </row>
    <row r="28" spans="1:20" ht="25.5" x14ac:dyDescent="0.25">
      <c r="A28" s="10">
        <v>22</v>
      </c>
      <c r="B28" s="11" t="s">
        <v>44</v>
      </c>
      <c r="C28" s="10" t="s">
        <v>23</v>
      </c>
      <c r="D28" s="12">
        <v>30</v>
      </c>
      <c r="E28" s="13"/>
      <c r="F28" s="13">
        <v>77.27</v>
      </c>
      <c r="G28" s="13"/>
      <c r="H28" s="13">
        <v>65.45</v>
      </c>
      <c r="I28" s="13"/>
      <c r="J28" s="13">
        <v>70</v>
      </c>
      <c r="K28" s="14">
        <v>3</v>
      </c>
      <c r="L28" s="15">
        <f t="shared" si="0"/>
        <v>70.906666666666666</v>
      </c>
      <c r="M28" s="16">
        <f t="shared" si="1"/>
        <v>5.9619320134779539</v>
      </c>
      <c r="N28" s="16">
        <f t="shared" si="2"/>
        <v>8.4081402973081332</v>
      </c>
      <c r="O28" s="17">
        <v>65.45</v>
      </c>
      <c r="P28" s="18">
        <v>10</v>
      </c>
      <c r="Q28" s="16">
        <v>72</v>
      </c>
      <c r="R28" s="17">
        <f t="shared" si="3"/>
        <v>2160</v>
      </c>
      <c r="S28" s="4"/>
      <c r="T28" s="4"/>
    </row>
    <row r="29" spans="1:20" ht="25.5" x14ac:dyDescent="0.25">
      <c r="A29" s="10">
        <v>23</v>
      </c>
      <c r="B29" s="11" t="s">
        <v>45</v>
      </c>
      <c r="C29" s="10" t="s">
        <v>23</v>
      </c>
      <c r="D29" s="12">
        <v>30</v>
      </c>
      <c r="E29" s="13"/>
      <c r="F29" s="13">
        <v>45.45</v>
      </c>
      <c r="G29" s="13"/>
      <c r="H29" s="13">
        <v>43.64</v>
      </c>
      <c r="I29" s="13"/>
      <c r="J29" s="13">
        <v>44.73</v>
      </c>
      <c r="K29" s="14">
        <v>3</v>
      </c>
      <c r="L29" s="15">
        <f t="shared" si="0"/>
        <v>44.606666666666662</v>
      </c>
      <c r="M29" s="16">
        <f t="shared" si="1"/>
        <v>0.91128114944474448</v>
      </c>
      <c r="N29" s="16">
        <f t="shared" si="2"/>
        <v>2.0429259066912522</v>
      </c>
      <c r="O29" s="17">
        <v>43.64</v>
      </c>
      <c r="P29" s="18">
        <v>10</v>
      </c>
      <c r="Q29" s="16">
        <v>48</v>
      </c>
      <c r="R29" s="17">
        <f t="shared" si="3"/>
        <v>1440</v>
      </c>
      <c r="S29" s="4"/>
      <c r="T29" s="4"/>
    </row>
    <row r="30" spans="1:20" ht="25.5" x14ac:dyDescent="0.25">
      <c r="A30" s="10">
        <v>24</v>
      </c>
      <c r="B30" s="11" t="s">
        <v>46</v>
      </c>
      <c r="C30" s="10" t="s">
        <v>23</v>
      </c>
      <c r="D30" s="12">
        <v>200</v>
      </c>
      <c r="E30" s="13"/>
      <c r="F30" s="13">
        <v>25.45</v>
      </c>
      <c r="G30" s="13"/>
      <c r="H30" s="13">
        <v>34.549999999999997</v>
      </c>
      <c r="I30" s="13"/>
      <c r="J30" s="13">
        <v>26.36</v>
      </c>
      <c r="K30" s="14">
        <v>3</v>
      </c>
      <c r="L30" s="15">
        <f t="shared" si="0"/>
        <v>28.786666666666665</v>
      </c>
      <c r="M30" s="16">
        <f t="shared" si="1"/>
        <v>5.0118891980303362</v>
      </c>
      <c r="N30" s="16">
        <f t="shared" si="2"/>
        <v>17.410453443829329</v>
      </c>
      <c r="O30" s="17">
        <v>25.45</v>
      </c>
      <c r="P30" s="18">
        <v>10</v>
      </c>
      <c r="Q30" s="16">
        <v>28</v>
      </c>
      <c r="R30" s="17">
        <f t="shared" si="3"/>
        <v>5600</v>
      </c>
      <c r="S30" s="4"/>
      <c r="T30" s="4"/>
    </row>
    <row r="31" spans="1:20" ht="25.5" x14ac:dyDescent="0.25">
      <c r="A31" s="10">
        <v>25</v>
      </c>
      <c r="B31" s="11" t="s">
        <v>48</v>
      </c>
      <c r="C31" s="10" t="s">
        <v>23</v>
      </c>
      <c r="D31" s="12">
        <v>200</v>
      </c>
      <c r="E31" s="13"/>
      <c r="F31" s="13">
        <v>20</v>
      </c>
      <c r="G31" s="13"/>
      <c r="H31" s="13">
        <v>10.91</v>
      </c>
      <c r="I31" s="13"/>
      <c r="J31" s="13">
        <v>16.73</v>
      </c>
      <c r="K31" s="14">
        <v>3</v>
      </c>
      <c r="L31" s="15">
        <f t="shared" si="0"/>
        <v>15.88</v>
      </c>
      <c r="M31" s="16">
        <f t="shared" si="1"/>
        <v>4.6042263193722333</v>
      </c>
      <c r="N31" s="16">
        <f t="shared" si="2"/>
        <v>28.993868509900711</v>
      </c>
      <c r="O31" s="17">
        <v>10.91</v>
      </c>
      <c r="P31" s="18">
        <v>10</v>
      </c>
      <c r="Q31" s="16">
        <v>12</v>
      </c>
      <c r="R31" s="17">
        <f t="shared" si="3"/>
        <v>2400</v>
      </c>
      <c r="S31" s="4"/>
      <c r="T31" s="4"/>
    </row>
    <row r="32" spans="1:20" ht="38.25" x14ac:dyDescent="0.25">
      <c r="A32" s="10">
        <v>26</v>
      </c>
      <c r="B32" s="11" t="s">
        <v>47</v>
      </c>
      <c r="C32" s="10" t="s">
        <v>23</v>
      </c>
      <c r="D32" s="12">
        <v>10</v>
      </c>
      <c r="E32" s="13"/>
      <c r="F32" s="13">
        <v>327.27</v>
      </c>
      <c r="G32" s="13"/>
      <c r="H32" s="13">
        <v>370</v>
      </c>
      <c r="I32" s="13"/>
      <c r="J32" s="13">
        <v>419.09</v>
      </c>
      <c r="K32" s="14">
        <v>3</v>
      </c>
      <c r="L32" s="15">
        <f t="shared" si="0"/>
        <v>372.11999999999995</v>
      </c>
      <c r="M32" s="16">
        <f t="shared" si="1"/>
        <v>45.946696290375563</v>
      </c>
      <c r="N32" s="16">
        <f t="shared" si="2"/>
        <v>12.34727945027829</v>
      </c>
      <c r="O32" s="17">
        <v>327.27</v>
      </c>
      <c r="P32" s="18">
        <v>10</v>
      </c>
      <c r="Q32" s="16">
        <v>360</v>
      </c>
      <c r="R32" s="17">
        <f t="shared" si="3"/>
        <v>3600</v>
      </c>
      <c r="S32" s="4"/>
      <c r="T32" s="4"/>
    </row>
    <row r="33" spans="1:20" ht="25.5" x14ac:dyDescent="0.25">
      <c r="A33" s="10">
        <v>27</v>
      </c>
      <c r="B33" s="11" t="s">
        <v>55</v>
      </c>
      <c r="C33" s="10" t="s">
        <v>22</v>
      </c>
      <c r="D33" s="12">
        <v>1200</v>
      </c>
      <c r="E33" s="13"/>
      <c r="F33" s="13">
        <v>10.9</v>
      </c>
      <c r="G33" s="13"/>
      <c r="H33" s="13">
        <v>8.49</v>
      </c>
      <c r="I33" s="13"/>
      <c r="J33" s="13">
        <v>11.04</v>
      </c>
      <c r="K33" s="14">
        <v>3</v>
      </c>
      <c r="L33" s="15">
        <f t="shared" si="0"/>
        <v>10.143333333333333</v>
      </c>
      <c r="M33" s="16">
        <f t="shared" si="1"/>
        <v>1.4335387449711086</v>
      </c>
      <c r="N33" s="16">
        <f t="shared" si="2"/>
        <v>14.13281707168362</v>
      </c>
      <c r="O33" s="17">
        <v>8.49</v>
      </c>
      <c r="P33" s="18">
        <v>10</v>
      </c>
      <c r="Q33" s="16">
        <v>9.34</v>
      </c>
      <c r="R33" s="17">
        <f t="shared" si="3"/>
        <v>11208</v>
      </c>
      <c r="S33" s="4"/>
      <c r="T33" s="4"/>
    </row>
    <row r="34" spans="1:20" ht="25.5" x14ac:dyDescent="0.25">
      <c r="A34" s="10">
        <v>28</v>
      </c>
      <c r="B34" s="11" t="s">
        <v>56</v>
      </c>
      <c r="C34" s="10" t="s">
        <v>22</v>
      </c>
      <c r="D34" s="12">
        <v>2400</v>
      </c>
      <c r="E34" s="13"/>
      <c r="F34" s="13">
        <v>11.64</v>
      </c>
      <c r="G34" s="13"/>
      <c r="H34" s="13">
        <v>11</v>
      </c>
      <c r="I34" s="13"/>
      <c r="J34" s="13">
        <v>10.15</v>
      </c>
      <c r="K34" s="14">
        <v>3</v>
      </c>
      <c r="L34" s="15">
        <f t="shared" si="0"/>
        <v>10.93</v>
      </c>
      <c r="M34" s="16">
        <f t="shared" si="1"/>
        <v>0.74746237363495438</v>
      </c>
      <c r="N34" s="16">
        <f t="shared" si="2"/>
        <v>6.8386310488101953</v>
      </c>
      <c r="O34" s="17">
        <v>10.15</v>
      </c>
      <c r="P34" s="18">
        <v>10</v>
      </c>
      <c r="Q34" s="16">
        <v>11.17</v>
      </c>
      <c r="R34" s="17">
        <f t="shared" si="3"/>
        <v>26808</v>
      </c>
      <c r="S34" s="4"/>
      <c r="T34" s="4"/>
    </row>
    <row r="35" spans="1:20" ht="25.5" x14ac:dyDescent="0.25">
      <c r="A35" s="10">
        <v>29</v>
      </c>
      <c r="B35" s="11" t="s">
        <v>59</v>
      </c>
      <c r="C35" s="10" t="s">
        <v>22</v>
      </c>
      <c r="D35" s="12">
        <v>1200</v>
      </c>
      <c r="E35" s="13"/>
      <c r="F35" s="13">
        <v>8.73</v>
      </c>
      <c r="G35" s="13"/>
      <c r="H35" s="13">
        <v>5.91</v>
      </c>
      <c r="I35" s="13"/>
      <c r="J35" s="13">
        <v>8.27</v>
      </c>
      <c r="K35" s="14">
        <v>3</v>
      </c>
      <c r="L35" s="15">
        <f t="shared" si="0"/>
        <v>7.6366666666666667</v>
      </c>
      <c r="M35" s="16">
        <f t="shared" si="1"/>
        <v>1.5129221174050345</v>
      </c>
      <c r="N35" s="16">
        <f t="shared" si="2"/>
        <v>19.811289184701455</v>
      </c>
      <c r="O35" s="17">
        <v>5.91</v>
      </c>
      <c r="P35" s="18">
        <v>10</v>
      </c>
      <c r="Q35" s="16">
        <v>6.5</v>
      </c>
      <c r="R35" s="17">
        <f t="shared" si="3"/>
        <v>7800</v>
      </c>
      <c r="S35" s="4"/>
      <c r="T35" s="4"/>
    </row>
    <row r="36" spans="1:20" ht="25.5" x14ac:dyDescent="0.25">
      <c r="A36" s="10">
        <v>30</v>
      </c>
      <c r="B36" s="11" t="s">
        <v>60</v>
      </c>
      <c r="C36" s="10" t="s">
        <v>22</v>
      </c>
      <c r="D36" s="12">
        <v>600</v>
      </c>
      <c r="E36" s="13"/>
      <c r="F36" s="13">
        <v>6.55</v>
      </c>
      <c r="G36" s="13"/>
      <c r="H36" s="13">
        <v>5.49</v>
      </c>
      <c r="I36" s="13"/>
      <c r="J36" s="13">
        <v>7.65</v>
      </c>
      <c r="K36" s="14">
        <v>3</v>
      </c>
      <c r="L36" s="15">
        <f t="shared" si="0"/>
        <v>6.5633333333333326</v>
      </c>
      <c r="M36" s="16">
        <f t="shared" si="1"/>
        <v>1.0800617266310977</v>
      </c>
      <c r="N36" s="16">
        <f t="shared" si="2"/>
        <v>16.455993803419471</v>
      </c>
      <c r="O36" s="17">
        <v>5.49</v>
      </c>
      <c r="P36" s="18">
        <v>10</v>
      </c>
      <c r="Q36" s="16">
        <v>6.04</v>
      </c>
      <c r="R36" s="17">
        <f t="shared" si="3"/>
        <v>3624</v>
      </c>
      <c r="S36" s="4"/>
      <c r="T36" s="4"/>
    </row>
    <row r="37" spans="1:20" ht="25.5" x14ac:dyDescent="0.25">
      <c r="A37" s="10">
        <v>31</v>
      </c>
      <c r="B37" s="11" t="s">
        <v>57</v>
      </c>
      <c r="C37" s="10" t="s">
        <v>22</v>
      </c>
      <c r="D37" s="12">
        <v>500</v>
      </c>
      <c r="E37" s="13"/>
      <c r="F37" s="13">
        <v>6.18</v>
      </c>
      <c r="G37" s="13">
        <v>1026</v>
      </c>
      <c r="H37" s="13">
        <v>5.58</v>
      </c>
      <c r="I37" s="13"/>
      <c r="J37" s="13">
        <v>5.65</v>
      </c>
      <c r="K37" s="14">
        <v>3</v>
      </c>
      <c r="L37" s="15">
        <f t="shared" si="0"/>
        <v>260.85250000000002</v>
      </c>
      <c r="M37" s="16">
        <f t="shared" si="1"/>
        <v>0.32807519463277496</v>
      </c>
      <c r="N37" s="16">
        <f t="shared" si="2"/>
        <v>0.12577038542194341</v>
      </c>
      <c r="O37" s="17">
        <v>5.58</v>
      </c>
      <c r="P37" s="18">
        <v>10</v>
      </c>
      <c r="Q37" s="16">
        <v>6.14</v>
      </c>
      <c r="R37" s="17">
        <f t="shared" si="3"/>
        <v>3070</v>
      </c>
      <c r="S37" s="4"/>
      <c r="T37" s="4"/>
    </row>
    <row r="38" spans="1:20" ht="13.9" customHeight="1" x14ac:dyDescent="0.25">
      <c r="A38" s="10"/>
      <c r="B38" s="63" t="s">
        <v>24</v>
      </c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19">
        <f>SUM(R7:R37)</f>
        <v>143051</v>
      </c>
      <c r="S38" s="4"/>
      <c r="T38" s="4"/>
    </row>
    <row r="39" spans="1:20" x14ac:dyDescent="0.25">
      <c r="A39" s="20"/>
      <c r="B39" s="21"/>
      <c r="C39" s="22"/>
      <c r="D39" s="22"/>
      <c r="E39" s="22"/>
      <c r="F39" s="23"/>
      <c r="G39" s="23"/>
      <c r="H39" s="23"/>
      <c r="I39" s="23"/>
      <c r="J39" s="24"/>
      <c r="K39" s="22"/>
      <c r="L39" s="22"/>
      <c r="M39" s="25"/>
      <c r="N39" s="25"/>
      <c r="O39" s="25"/>
      <c r="P39" s="25"/>
      <c r="Q39" s="26"/>
      <c r="R39" s="27"/>
      <c r="S39" s="4"/>
      <c r="T39" s="4"/>
    </row>
    <row r="40" spans="1:20" ht="13.9" customHeight="1" x14ac:dyDescent="0.25">
      <c r="A40" s="71" t="s">
        <v>58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</row>
    <row r="41" spans="1:20" x14ac:dyDescent="0.25">
      <c r="A41" s="72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29"/>
      <c r="N41" s="28"/>
      <c r="O41" s="28"/>
      <c r="P41" s="28"/>
      <c r="Q41" s="30"/>
      <c r="R41" s="28"/>
    </row>
    <row r="42" spans="1:20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9"/>
      <c r="N42" s="28"/>
      <c r="O42" s="28"/>
      <c r="P42" s="28"/>
      <c r="Q42" s="30"/>
      <c r="R42" s="28"/>
    </row>
    <row r="43" spans="1:20" x14ac:dyDescent="0.25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31"/>
      <c r="O43" s="31"/>
      <c r="P43" s="31"/>
      <c r="Q43" s="32"/>
      <c r="R43" s="31"/>
    </row>
    <row r="44" spans="1:20" ht="13.15" customHeight="1" x14ac:dyDescent="0.25">
      <c r="A44" s="74"/>
      <c r="B44" s="74"/>
      <c r="C44" s="74"/>
      <c r="D44" s="74"/>
      <c r="E44" s="74"/>
      <c r="F44" s="74"/>
      <c r="G44" s="74"/>
      <c r="H44" s="74"/>
      <c r="I44" s="33"/>
      <c r="J44" s="34"/>
      <c r="K44" s="34"/>
      <c r="L44" s="34"/>
      <c r="M44" s="35"/>
      <c r="N44" s="35"/>
      <c r="O44" s="35"/>
      <c r="P44" s="35"/>
      <c r="Q44" s="36"/>
      <c r="R44" s="37"/>
    </row>
    <row r="45" spans="1:20" ht="19.149999999999999" customHeight="1" x14ac:dyDescent="0.25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38"/>
      <c r="L45" s="38"/>
      <c r="M45" s="39"/>
      <c r="N45" s="40"/>
      <c r="O45" s="40"/>
      <c r="P45" s="40"/>
      <c r="Q45" s="41"/>
      <c r="R45" s="42"/>
    </row>
    <row r="54" spans="1:18" x14ac:dyDescent="0.25">
      <c r="A54" s="43"/>
      <c r="B54" s="44"/>
      <c r="C54" s="45"/>
      <c r="D54" s="45"/>
      <c r="E54" s="45"/>
      <c r="F54" s="45"/>
      <c r="G54" s="45"/>
      <c r="H54" s="46"/>
      <c r="I54" s="46"/>
      <c r="J54" s="46"/>
      <c r="K54" s="46"/>
      <c r="L54" s="47"/>
      <c r="M54" s="48"/>
      <c r="N54" s="49"/>
      <c r="O54" s="49"/>
      <c r="P54" s="49"/>
      <c r="Q54" s="50"/>
      <c r="R54" s="51"/>
    </row>
    <row r="55" spans="1:18" x14ac:dyDescent="0.2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3"/>
      <c r="N55" s="52"/>
      <c r="O55" s="52"/>
      <c r="P55" s="52"/>
      <c r="Q55" s="54"/>
      <c r="R55" s="52"/>
    </row>
    <row r="56" spans="1:18" x14ac:dyDescent="0.25">
      <c r="A56" s="55"/>
      <c r="B56" s="56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7"/>
      <c r="R56" s="55"/>
    </row>
    <row r="57" spans="1:18" x14ac:dyDescent="0.25">
      <c r="A57" s="55"/>
      <c r="B57" s="56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7"/>
      <c r="R57" s="55"/>
    </row>
    <row r="58" spans="1:18" ht="15" customHeight="1" x14ac:dyDescent="0.2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58"/>
      <c r="O58" s="58"/>
      <c r="P58" s="58"/>
      <c r="Q58" s="59"/>
      <c r="R58" s="58"/>
    </row>
    <row r="59" spans="1:18" ht="15" customHeight="1" x14ac:dyDescent="0.25"/>
  </sheetData>
  <mergeCells count="23">
    <mergeCell ref="A45:J45"/>
    <mergeCell ref="A55:L55"/>
    <mergeCell ref="A58:C58"/>
    <mergeCell ref="D58:M58"/>
    <mergeCell ref="A40:R40"/>
    <mergeCell ref="A41:L41"/>
    <mergeCell ref="A43:M43"/>
    <mergeCell ref="A44:H44"/>
    <mergeCell ref="L5:N5"/>
    <mergeCell ref="O5:O6"/>
    <mergeCell ref="P5:P6"/>
    <mergeCell ref="Q5:Q6"/>
    <mergeCell ref="B38:Q38"/>
    <mergeCell ref="A5:A6"/>
    <mergeCell ref="B5:B6"/>
    <mergeCell ref="C5:C6"/>
    <mergeCell ref="D5:D6"/>
    <mergeCell ref="F5:K5"/>
    <mergeCell ref="A1:R1"/>
    <mergeCell ref="B2:R2"/>
    <mergeCell ref="A3:C3"/>
    <mergeCell ref="D3:R4"/>
    <mergeCell ref="A4:C4"/>
  </mergeCells>
  <pageMargins left="0.59027777777777801" right="0.59027777777777801" top="0.59027777777777801" bottom="0.59027777777777801" header="0.51180555555555496" footer="0.51180555555555496"/>
  <pageSetup paperSize="9" scale="70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В. Чибирева</dc:creator>
  <dc:description/>
  <cp:lastModifiedBy>Тихомирова Ольга Александровна</cp:lastModifiedBy>
  <cp:revision>74</cp:revision>
  <cp:lastPrinted>2026-07-10T10:08:30Z</cp:lastPrinted>
  <dcterms:created xsi:type="dcterms:W3CDTF">2021-06-07T03:48:17Z</dcterms:created>
  <dcterms:modified xsi:type="dcterms:W3CDTF">2026-08-13T10:13:05Z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