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0" yWindow="0" windowWidth="15555" windowHeight="16440" tabRatio="47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35" i="1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K24"/>
  <c r="I24"/>
  <c r="G24"/>
  <c r="K23"/>
  <c r="I23"/>
  <c r="G23"/>
  <c r="K22"/>
  <c r="I22"/>
  <c r="G22"/>
  <c r="K21"/>
  <c r="I21"/>
  <c r="G21"/>
  <c r="K20"/>
  <c r="I20"/>
  <c r="G20"/>
  <c r="K19"/>
  <c r="I19"/>
  <c r="G19"/>
  <c r="K18"/>
  <c r="I18"/>
  <c r="G18"/>
  <c r="K17"/>
  <c r="I17"/>
  <c r="G17"/>
  <c r="K16"/>
  <c r="I16"/>
  <c r="G16"/>
  <c r="K15"/>
  <c r="I15"/>
  <c r="G15"/>
  <c r="K14"/>
  <c r="I14"/>
  <c r="G14"/>
  <c r="K13"/>
  <c r="I13"/>
  <c r="G13"/>
  <c r="K12"/>
  <c r="I12"/>
  <c r="G12"/>
  <c r="K11"/>
  <c r="I11"/>
  <c r="G11"/>
  <c r="K10"/>
  <c r="I10"/>
  <c r="G10"/>
  <c r="K9"/>
  <c r="I9"/>
  <c r="G9"/>
  <c r="K8"/>
  <c r="I8"/>
  <c r="G8"/>
  <c r="K7"/>
  <c r="I7"/>
  <c r="G7"/>
  <c r="K6"/>
  <c r="I6"/>
  <c r="G6"/>
  <c r="L6"/>
  <c r="M6"/>
  <c r="O6"/>
  <c r="P6" s="1"/>
  <c r="R6" s="1"/>
  <c r="L7"/>
  <c r="M7"/>
  <c r="O7"/>
  <c r="P7" s="1"/>
  <c r="R7" s="1"/>
  <c r="L8"/>
  <c r="M8"/>
  <c r="O8"/>
  <c r="P8" s="1"/>
  <c r="R8" s="1"/>
  <c r="L9"/>
  <c r="M9"/>
  <c r="N9" s="1"/>
  <c r="O9"/>
  <c r="P9" s="1"/>
  <c r="R9" s="1"/>
  <c r="L10"/>
  <c r="M10"/>
  <c r="O10"/>
  <c r="P10" s="1"/>
  <c r="R10" s="1"/>
  <c r="L11"/>
  <c r="M11"/>
  <c r="O11"/>
  <c r="P11" s="1"/>
  <c r="R11" s="1"/>
  <c r="L12"/>
  <c r="M12"/>
  <c r="O12"/>
  <c r="P12" s="1"/>
  <c r="R12" s="1"/>
  <c r="L13"/>
  <c r="M13"/>
  <c r="O13"/>
  <c r="P13" s="1"/>
  <c r="R13" s="1"/>
  <c r="L14"/>
  <c r="M14"/>
  <c r="O14"/>
  <c r="P14" s="1"/>
  <c r="R14" s="1"/>
  <c r="L15"/>
  <c r="M15"/>
  <c r="N15" s="1"/>
  <c r="O15"/>
  <c r="P15" s="1"/>
  <c r="R15" s="1"/>
  <c r="L16"/>
  <c r="M16"/>
  <c r="O16"/>
  <c r="P16" s="1"/>
  <c r="R16" s="1"/>
  <c r="L17"/>
  <c r="M17"/>
  <c r="O17"/>
  <c r="P17" s="1"/>
  <c r="R17" s="1"/>
  <c r="L18"/>
  <c r="M18"/>
  <c r="O18"/>
  <c r="P18" s="1"/>
  <c r="R18" s="1"/>
  <c r="L19"/>
  <c r="M19"/>
  <c r="O19"/>
  <c r="P19" s="1"/>
  <c r="R19" s="1"/>
  <c r="L20"/>
  <c r="M20"/>
  <c r="O20"/>
  <c r="P20" s="1"/>
  <c r="R20" s="1"/>
  <c r="L21"/>
  <c r="M21"/>
  <c r="O21"/>
  <c r="P21" s="1"/>
  <c r="R21" s="1"/>
  <c r="L22"/>
  <c r="M22"/>
  <c r="O22"/>
  <c r="P22" s="1"/>
  <c r="R22" s="1"/>
  <c r="L23"/>
  <c r="M23"/>
  <c r="O23"/>
  <c r="P23" s="1"/>
  <c r="R23" s="1"/>
  <c r="L24"/>
  <c r="M24"/>
  <c r="O24"/>
  <c r="P24" s="1"/>
  <c r="R24" s="1"/>
  <c r="L25"/>
  <c r="M25"/>
  <c r="O25"/>
  <c r="P25" s="1"/>
  <c r="R25" s="1"/>
  <c r="L26"/>
  <c r="M26"/>
  <c r="O26"/>
  <c r="P26" s="1"/>
  <c r="R26" s="1"/>
  <c r="L27"/>
  <c r="M27"/>
  <c r="O27"/>
  <c r="P27" s="1"/>
  <c r="R27" s="1"/>
  <c r="L28"/>
  <c r="M28"/>
  <c r="O28"/>
  <c r="P28" s="1"/>
  <c r="R28" s="1"/>
  <c r="L29"/>
  <c r="M29"/>
  <c r="O29"/>
  <c r="P29" s="1"/>
  <c r="R29" s="1"/>
  <c r="L30"/>
  <c r="M30"/>
  <c r="O30"/>
  <c r="P30" s="1"/>
  <c r="R30" s="1"/>
  <c r="L31"/>
  <c r="M31"/>
  <c r="O31"/>
  <c r="P31" s="1"/>
  <c r="R31" s="1"/>
  <c r="L32"/>
  <c r="M32"/>
  <c r="O32"/>
  <c r="P32" s="1"/>
  <c r="R32" s="1"/>
  <c r="L33"/>
  <c r="M33"/>
  <c r="O33"/>
  <c r="P33" s="1"/>
  <c r="R33" s="1"/>
  <c r="L34"/>
  <c r="M34"/>
  <c r="O34"/>
  <c r="P34" s="1"/>
  <c r="R34" s="1"/>
  <c r="L35"/>
  <c r="M35"/>
  <c r="O35"/>
  <c r="P35" s="1"/>
  <c r="R35" s="1"/>
  <c r="N19" l="1"/>
  <c r="N13"/>
  <c r="N26"/>
  <c r="N34"/>
  <c r="N30"/>
  <c r="R38"/>
  <c r="N8"/>
  <c r="P37"/>
  <c r="N32"/>
  <c r="N28"/>
  <c r="N24"/>
  <c r="N20"/>
  <c r="N31"/>
  <c r="N17"/>
  <c r="N6"/>
  <c r="N21"/>
  <c r="N11"/>
  <c r="N18"/>
  <c r="N7"/>
  <c r="N23"/>
  <c r="N25"/>
  <c r="N10"/>
  <c r="I36"/>
  <c r="N33"/>
  <c r="N35"/>
  <c r="K36"/>
  <c r="N27"/>
  <c r="G36"/>
  <c r="N22"/>
  <c r="N29"/>
  <c r="N16"/>
  <c r="N14"/>
  <c r="N12"/>
</calcChain>
</file>

<file path=xl/sharedStrings.xml><?xml version="1.0" encoding="utf-8"?>
<sst xmlns="http://schemas.openxmlformats.org/spreadsheetml/2006/main" count="120" uniqueCount="67">
  <si>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</si>
  <si>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</si>
  <si>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</si>
  <si>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</si>
  <si>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</si>
  <si>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</si>
  <si>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</si>
  <si>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</si>
  <si>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</si>
  <si>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</si>
  <si>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</si>
  <si>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</si>
  <si>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</si>
  <si>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</si>
  <si>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</si>
  <si>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</si>
  <si>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</si>
  <si>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</si>
  <si>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</si>
  <si>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</si>
  <si>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Максимальное значение цены контракта</t>
  </si>
  <si>
    <t>32.50.50.190</t>
  </si>
  <si>
    <t>ОКПД2</t>
  </si>
  <si>
    <t>шт</t>
  </si>
  <si>
    <t>Перчатки хирургические стерильные №6,5</t>
  </si>
  <si>
    <t>22.19.60.111</t>
  </si>
  <si>
    <t>пара</t>
  </si>
  <si>
    <t>Перчатки хирургические стерильные №7,5</t>
  </si>
  <si>
    <t>Перчатки хирургические стерильные №8</t>
  </si>
  <si>
    <t>Перчатки нитриловые н/с S</t>
  </si>
  <si>
    <t>22.19.60.119</t>
  </si>
  <si>
    <t>Перчатки нитриловые н/с M</t>
  </si>
  <si>
    <t>Перчатки нитриловые н/с L</t>
  </si>
  <si>
    <t>маска хирургическая на резинках</t>
  </si>
  <si>
    <t>уп</t>
  </si>
  <si>
    <t>32.50.13.190</t>
  </si>
  <si>
    <t>Шприц 20,0</t>
  </si>
  <si>
    <t>32.50.13.110</t>
  </si>
  <si>
    <t>Шприц 10,0</t>
  </si>
  <si>
    <t>Шприц 5,0</t>
  </si>
  <si>
    <t>Система инфузионная д/переливания растворов</t>
  </si>
  <si>
    <t>Шприц Перфузор 50,0 Bbraun</t>
  </si>
  <si>
    <t>коннектор угловой шарнирный 7/16 см</t>
  </si>
  <si>
    <t>удлинитель Перфузор 150см</t>
  </si>
  <si>
    <t>электроды экг</t>
  </si>
  <si>
    <t>26.60.12.140</t>
  </si>
  <si>
    <t>краник 3-х ходовой дискофикс</t>
  </si>
  <si>
    <t>трубка эндотрахеальная с манжетой 7,5</t>
  </si>
  <si>
    <t>32.50.21.121</t>
  </si>
  <si>
    <t>трубка эндотрахеальная с манжетой 8</t>
  </si>
  <si>
    <t>Халат одноразовый стерильный 54-56, 42сммс, 24202-22</t>
  </si>
  <si>
    <t>костюм одноразовый хир (рубашка и брюки нетканые) 48-50</t>
  </si>
  <si>
    <t>костюм одноразовый хир (рубашка и брюки нетканые) 52-54</t>
  </si>
  <si>
    <t>шапочка Шарлотта</t>
  </si>
  <si>
    <t>Салфетки операционные 16*14 см стерильные №10</t>
  </si>
  <si>
    <t>Салфетки операционные 29*45 см стерильные №5</t>
  </si>
  <si>
    <t>повязка адсорбирующая для поверхностных ран 10*15 №50</t>
  </si>
  <si>
    <t>повязка адсорбирующая для поверхностных ран 10*8 №50</t>
  </si>
  <si>
    <t>мочеприемник 2 л</t>
  </si>
  <si>
    <t>катетер Фоллея №18</t>
  </si>
  <si>
    <t>катетер Фоллея №16</t>
  </si>
  <si>
    <t>Исх. №98/26 от 16.04.2026 года</t>
  </si>
  <si>
    <t>Исх. №47 от 15.04.2026 года</t>
  </si>
  <si>
    <t>Исх. №04266084 от 15.04.2026 года</t>
  </si>
  <si>
    <t>Источниками информации для формирования начальной (максимальной) цены контракта являлись ответы на запрос цен №0372100038226000101 от 15.04.2026 года, размещенный на ЕИС, ответы производителей  товаров из реестра ГИСП</t>
  </si>
  <si>
    <t xml:space="preserve">катетер в/в периферический </t>
  </si>
  <si>
    <t>21.20.24.160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</si>
</sst>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14" fillId="0" borderId="0"/>
  </cellStyleXfs>
  <cellXfs count="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top" wrapText="1"/>
    </xf>
    <xf numFmtId="49" fontId="6" fillId="0" borderId="1" xfId="4" applyNumberFormat="1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5">
    <cellStyle name="Default" xfId="1"/>
    <cellStyle name="Normal" xfId="4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4" name="Text Box 310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3" name="Text Box 309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2" name="Text Box 308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1" name="Text Box 307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0" name="Text Box 306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3" name="Text Box 299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20" name="Text Box 29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9" name="Text Box 29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8" name="Text Box 29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7" name="Text Box 29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6" name="Text Box 29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5" name="Text Box 29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4" name="Text Box 290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3" name="Text Box 28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2" name="Text Box 28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1" name="Text Box 28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10" name="Text Box 28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9" name="Text Box 28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8" name="Text Box 284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7" name="Text Box 28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6" name="Text Box 282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5" name="Text Box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4" name="Text Box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3" name="Text Box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2" name="Text Box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1" name="Text Box 277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00" name="Text Box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5" name="Text Box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4" name="Text Box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3" name="Text Box 269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2" name="Text Box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1" name="Text Box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9" name="Text Box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8" name="Text Box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7" name="Text Box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6" name="Text Box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5" name="Text Box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4" name="Text Box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3" name="Text Box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2" name="Text Box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1" name="Text Box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80" name="Text Box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9" name="Text Box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8" name="Text Box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7" name="Text Box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6" name="Text Box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5" name="Text Box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4" name="Text Box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1" name="Text Box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70" name="Text Box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9" name="Text Box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8" name="Text Box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7" name="Text Box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6" name="Text Box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5" name="Text Box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4" name="Text Box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3" name="Text Box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2" name="Text Box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1" name="Text Box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60" name="Text Box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9" name="Text Box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8" name="Text 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7" name="Text 2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6" name="Text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5" name="Text 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4" name="Text 5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3" name="Text 6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2" name="Text 7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1" name="Text 8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50" name="Text 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9" name="Text 10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8" name="Text 11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7" name="Text 12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6" name="Text 1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5" name="Text 1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4" name="Text 1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3" name="Text 16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2" name="Text 17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1" name="Text 18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40" name="Text 19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9" name="Text 2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8" name="Text 2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7" name="Text 22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6" name="Text 2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5" name="Text 24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4" name="Text 25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3" name="Text 26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2" name="Text 27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1" name="Text 28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30" name="Text 29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9" name="Text 30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8" name="Text 31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7" name="Text 32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6" name="Text 3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5" name="Text 3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4" name="Text 35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3" name="Text 36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2" name="Text 37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1" name="Text 38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20" name="Text 40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9" name="Text 4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8" name="Text 42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7" name="Text 4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6" name="Text 44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5" name="Text 45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4" name="Text 46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3" name="Text 47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2" name="Text 4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1" name="Text 49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10" name="Text 50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9" name="Text 5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8" name="Text 52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7" name="Text 5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6" name="Text 54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5" name="Text 5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4" name="Text 56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3" name="Text 57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2" name="Text 5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1" name="Text 59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200" name="Text 60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9" name="Text 6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8" name="Text 62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7" name="Text 6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6" name="Text 64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5" name="Text 65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4" name="Text 66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3" name="Text 67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2" name="Text 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1" name="Text 69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90" name="Text 70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9" name="Text 7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8" name="Text 72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7" name="Text 7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6" name="Text 74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5" name="Text 7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4" name="Text 76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3" name="Text 77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182" name="Text 7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9" name="Text Box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2774" cy="188190"/>
    <xdr:sp macro="" textlink="">
      <xdr:nvSpPr>
        <xdr:cNvPr id="1338" name="Text 39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abSelected="1" topLeftCell="A16" workbookViewId="0">
      <selection activeCell="P37" sqref="P37"/>
    </sheetView>
  </sheetViews>
  <sheetFormatPr defaultColWidth="9.140625" defaultRowHeight="15"/>
  <cols>
    <col min="1" max="1" width="4.28515625" style="2" customWidth="1"/>
    <col min="2" max="2" width="36.7109375" style="1" customWidth="1"/>
    <col min="3" max="3" width="23.5703125" style="4" customWidth="1"/>
    <col min="4" max="4" width="12" style="1" customWidth="1"/>
    <col min="5" max="5" width="12.140625" style="2" customWidth="1"/>
    <col min="6" max="6" width="12" style="8" customWidth="1"/>
    <col min="7" max="7" width="14.42578125" style="8" customWidth="1"/>
    <col min="8" max="8" width="11.5703125" style="8" customWidth="1"/>
    <col min="9" max="9" width="12.85546875" style="8" customWidth="1"/>
    <col min="10" max="10" width="10.85546875" style="8" customWidth="1"/>
    <col min="11" max="11" width="12.85546875" style="8" customWidth="1"/>
    <col min="12" max="12" width="13.7109375" style="6" customWidth="1"/>
    <col min="13" max="13" width="11.7109375" style="4" customWidth="1"/>
    <col min="14" max="14" width="11" style="4" customWidth="1"/>
    <col min="15" max="15" width="12.85546875" style="2" customWidth="1"/>
    <col min="16" max="16" width="15" style="3" customWidth="1"/>
    <col min="17" max="17" width="15" style="2" hidden="1" customWidth="1"/>
    <col min="18" max="18" width="14" style="2" customWidth="1"/>
    <col min="19" max="16384" width="9.140625" style="2"/>
  </cols>
  <sheetData>
    <row r="1" spans="1:18" ht="11.25" customHeight="1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1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57.75" customHeight="1">
      <c r="A3" s="44" t="s">
        <v>0</v>
      </c>
      <c r="B3" s="44" t="s">
        <v>18</v>
      </c>
      <c r="C3" s="36" t="s">
        <v>22</v>
      </c>
      <c r="D3" s="46" t="s">
        <v>19</v>
      </c>
      <c r="E3" s="44" t="s">
        <v>1</v>
      </c>
      <c r="F3" s="44" t="s">
        <v>12</v>
      </c>
      <c r="G3" s="44"/>
      <c r="H3" s="44"/>
      <c r="I3" s="44"/>
      <c r="J3" s="44"/>
      <c r="K3" s="44"/>
      <c r="L3" s="35" t="s">
        <v>2</v>
      </c>
      <c r="M3" s="35"/>
      <c r="N3" s="35"/>
      <c r="O3" s="35" t="s">
        <v>15</v>
      </c>
      <c r="P3" s="35"/>
      <c r="Q3" s="35"/>
      <c r="R3" s="35"/>
    </row>
    <row r="4" spans="1:18" ht="40.5" customHeight="1">
      <c r="A4" s="44"/>
      <c r="B4" s="44"/>
      <c r="C4" s="37"/>
      <c r="D4" s="47"/>
      <c r="E4" s="44"/>
      <c r="F4" s="39" t="s">
        <v>62</v>
      </c>
      <c r="G4" s="40"/>
      <c r="H4" s="39" t="s">
        <v>61</v>
      </c>
      <c r="I4" s="40"/>
      <c r="J4" s="39" t="s">
        <v>63</v>
      </c>
      <c r="K4" s="40"/>
      <c r="L4" s="45" t="s">
        <v>6</v>
      </c>
      <c r="M4" s="35" t="s">
        <v>4</v>
      </c>
      <c r="N4" s="35" t="s">
        <v>5</v>
      </c>
      <c r="O4" s="34" t="s">
        <v>7</v>
      </c>
      <c r="P4" s="34" t="s">
        <v>8</v>
      </c>
      <c r="Q4" s="32" t="s">
        <v>9</v>
      </c>
      <c r="R4" s="41" t="s">
        <v>20</v>
      </c>
    </row>
    <row r="5" spans="1:18" ht="44.25" customHeight="1">
      <c r="A5" s="44"/>
      <c r="B5" s="44"/>
      <c r="C5" s="38"/>
      <c r="D5" s="48"/>
      <c r="E5" s="44"/>
      <c r="F5" s="9" t="s">
        <v>14</v>
      </c>
      <c r="G5" s="9" t="s">
        <v>13</v>
      </c>
      <c r="H5" s="9" t="s">
        <v>14</v>
      </c>
      <c r="I5" s="9" t="s">
        <v>13</v>
      </c>
      <c r="J5" s="9" t="s">
        <v>14</v>
      </c>
      <c r="K5" s="9" t="s">
        <v>13</v>
      </c>
      <c r="L5" s="34"/>
      <c r="M5" s="35"/>
      <c r="N5" s="35"/>
      <c r="O5" s="35"/>
      <c r="P5" s="35"/>
      <c r="Q5" s="33"/>
      <c r="R5" s="42"/>
    </row>
    <row r="6" spans="1:18" ht="30">
      <c r="A6" s="5">
        <v>1</v>
      </c>
      <c r="B6" s="27" t="s">
        <v>24</v>
      </c>
      <c r="C6" s="28" t="s">
        <v>25</v>
      </c>
      <c r="D6" s="30">
        <v>50</v>
      </c>
      <c r="E6" s="29" t="s">
        <v>26</v>
      </c>
      <c r="F6" s="31">
        <v>45</v>
      </c>
      <c r="G6" s="31">
        <f t="shared" ref="G6:G35" si="0">F6*D6</f>
        <v>2250</v>
      </c>
      <c r="H6" s="31">
        <v>48</v>
      </c>
      <c r="I6" s="31">
        <f t="shared" ref="I6:I35" si="1">H6*D6</f>
        <v>2400</v>
      </c>
      <c r="J6" s="31">
        <v>47</v>
      </c>
      <c r="K6" s="31">
        <f t="shared" ref="K6:K35" si="2">J6*D6</f>
        <v>2350</v>
      </c>
      <c r="L6" s="7">
        <f t="shared" ref="L6:L35" si="3">AVERAGE(F6,H6,J6)</f>
        <v>46.666666666666664</v>
      </c>
      <c r="M6" s="10">
        <f t="shared" ref="M6:M35" si="4">STDEV(F6,H6,J6)</f>
        <v>1.5275252316519465</v>
      </c>
      <c r="N6" s="11">
        <f t="shared" ref="N6:N35" si="5">M6/L6*100</f>
        <v>3.2732683535398857</v>
      </c>
      <c r="O6" s="10">
        <f t="shared" ref="O6:O35" si="6">MIN(F6,H6,J6)</f>
        <v>45</v>
      </c>
      <c r="P6" s="23">
        <f>O6</f>
        <v>45</v>
      </c>
      <c r="Q6" s="24"/>
      <c r="R6" s="25">
        <f t="shared" ref="R6:R35" si="7">P6*D6</f>
        <v>2250</v>
      </c>
    </row>
    <row r="7" spans="1:18" ht="30">
      <c r="A7" s="5">
        <v>2</v>
      </c>
      <c r="B7" s="27" t="s">
        <v>27</v>
      </c>
      <c r="C7" s="28" t="s">
        <v>25</v>
      </c>
      <c r="D7" s="30">
        <v>150</v>
      </c>
      <c r="E7" s="29" t="s">
        <v>26</v>
      </c>
      <c r="F7" s="31">
        <v>45</v>
      </c>
      <c r="G7" s="31">
        <f t="shared" si="0"/>
        <v>6750</v>
      </c>
      <c r="H7" s="31">
        <v>48</v>
      </c>
      <c r="I7" s="31">
        <f t="shared" si="1"/>
        <v>7200</v>
      </c>
      <c r="J7" s="31">
        <v>47</v>
      </c>
      <c r="K7" s="31">
        <f t="shared" si="2"/>
        <v>7050</v>
      </c>
      <c r="L7" s="7">
        <f t="shared" si="3"/>
        <v>46.666666666666664</v>
      </c>
      <c r="M7" s="10">
        <f t="shared" si="4"/>
        <v>1.5275252316519465</v>
      </c>
      <c r="N7" s="11">
        <f t="shared" si="5"/>
        <v>3.2732683535398857</v>
      </c>
      <c r="O7" s="10">
        <f t="shared" si="6"/>
        <v>45</v>
      </c>
      <c r="P7" s="23">
        <f t="shared" ref="P7:P35" si="8">O7</f>
        <v>45</v>
      </c>
      <c r="Q7" s="24"/>
      <c r="R7" s="25">
        <f t="shared" si="7"/>
        <v>6750</v>
      </c>
    </row>
    <row r="8" spans="1:18" ht="30">
      <c r="A8" s="5">
        <v>3</v>
      </c>
      <c r="B8" s="27" t="s">
        <v>28</v>
      </c>
      <c r="C8" s="28" t="s">
        <v>25</v>
      </c>
      <c r="D8" s="30">
        <v>200</v>
      </c>
      <c r="E8" s="29" t="s">
        <v>26</v>
      </c>
      <c r="F8" s="31">
        <v>45</v>
      </c>
      <c r="G8" s="31">
        <f t="shared" si="0"/>
        <v>9000</v>
      </c>
      <c r="H8" s="31">
        <v>48</v>
      </c>
      <c r="I8" s="31">
        <f t="shared" si="1"/>
        <v>9600</v>
      </c>
      <c r="J8" s="31">
        <v>47</v>
      </c>
      <c r="K8" s="31">
        <f t="shared" si="2"/>
        <v>9400</v>
      </c>
      <c r="L8" s="7">
        <f t="shared" si="3"/>
        <v>46.666666666666664</v>
      </c>
      <c r="M8" s="10">
        <f t="shared" si="4"/>
        <v>1.5275252316519465</v>
      </c>
      <c r="N8" s="11">
        <f t="shared" si="5"/>
        <v>3.2732683535398857</v>
      </c>
      <c r="O8" s="10">
        <f t="shared" si="6"/>
        <v>45</v>
      </c>
      <c r="P8" s="23">
        <f t="shared" si="8"/>
        <v>45</v>
      </c>
      <c r="Q8" s="24"/>
      <c r="R8" s="25">
        <f t="shared" si="7"/>
        <v>9000</v>
      </c>
    </row>
    <row r="9" spans="1:18">
      <c r="A9" s="5">
        <v>4</v>
      </c>
      <c r="B9" s="27" t="s">
        <v>29</v>
      </c>
      <c r="C9" s="28" t="s">
        <v>30</v>
      </c>
      <c r="D9" s="30">
        <v>1000</v>
      </c>
      <c r="E9" s="29" t="s">
        <v>26</v>
      </c>
      <c r="F9" s="31">
        <v>9.6999999999999993</v>
      </c>
      <c r="G9" s="31">
        <f t="shared" si="0"/>
        <v>9700</v>
      </c>
      <c r="H9" s="31">
        <v>10</v>
      </c>
      <c r="I9" s="31">
        <f t="shared" si="1"/>
        <v>10000</v>
      </c>
      <c r="J9" s="31">
        <v>9.75</v>
      </c>
      <c r="K9" s="31">
        <f t="shared" si="2"/>
        <v>9750</v>
      </c>
      <c r="L9" s="7">
        <f t="shared" si="3"/>
        <v>9.8166666666666664</v>
      </c>
      <c r="M9" s="10">
        <f t="shared" si="4"/>
        <v>0.16072751268321617</v>
      </c>
      <c r="N9" s="11">
        <f t="shared" si="5"/>
        <v>1.6372921495743584</v>
      </c>
      <c r="O9" s="10">
        <f t="shared" si="6"/>
        <v>9.6999999999999993</v>
      </c>
      <c r="P9" s="23">
        <f t="shared" si="8"/>
        <v>9.6999999999999993</v>
      </c>
      <c r="Q9" s="24"/>
      <c r="R9" s="25">
        <f t="shared" si="7"/>
        <v>9700</v>
      </c>
    </row>
    <row r="10" spans="1:18">
      <c r="A10" s="5">
        <v>5</v>
      </c>
      <c r="B10" s="27" t="s">
        <v>31</v>
      </c>
      <c r="C10" s="28" t="s">
        <v>30</v>
      </c>
      <c r="D10" s="30">
        <v>1000</v>
      </c>
      <c r="E10" s="29" t="s">
        <v>26</v>
      </c>
      <c r="F10" s="31">
        <v>9.6999999999999993</v>
      </c>
      <c r="G10" s="31">
        <f t="shared" si="0"/>
        <v>9700</v>
      </c>
      <c r="H10" s="31">
        <v>10</v>
      </c>
      <c r="I10" s="31">
        <f t="shared" si="1"/>
        <v>10000</v>
      </c>
      <c r="J10" s="31">
        <v>9.75</v>
      </c>
      <c r="K10" s="31">
        <f t="shared" si="2"/>
        <v>9750</v>
      </c>
      <c r="L10" s="7">
        <f t="shared" si="3"/>
        <v>9.8166666666666664</v>
      </c>
      <c r="M10" s="10">
        <f t="shared" si="4"/>
        <v>0.16072751268321617</v>
      </c>
      <c r="N10" s="11">
        <f t="shared" si="5"/>
        <v>1.6372921495743584</v>
      </c>
      <c r="O10" s="10">
        <f t="shared" si="6"/>
        <v>9.6999999999999993</v>
      </c>
      <c r="P10" s="23">
        <f t="shared" si="8"/>
        <v>9.6999999999999993</v>
      </c>
      <c r="Q10" s="24"/>
      <c r="R10" s="25">
        <f t="shared" si="7"/>
        <v>9700</v>
      </c>
    </row>
    <row r="11" spans="1:18">
      <c r="A11" s="5">
        <v>6</v>
      </c>
      <c r="B11" s="27" t="s">
        <v>32</v>
      </c>
      <c r="C11" s="28" t="s">
        <v>30</v>
      </c>
      <c r="D11" s="30">
        <v>1000</v>
      </c>
      <c r="E11" s="29" t="s">
        <v>26</v>
      </c>
      <c r="F11" s="31">
        <v>9.6999999999999993</v>
      </c>
      <c r="G11" s="31">
        <f t="shared" si="0"/>
        <v>9700</v>
      </c>
      <c r="H11" s="31">
        <v>10</v>
      </c>
      <c r="I11" s="31">
        <f t="shared" si="1"/>
        <v>10000</v>
      </c>
      <c r="J11" s="31">
        <v>9.75</v>
      </c>
      <c r="K11" s="31">
        <f t="shared" si="2"/>
        <v>9750</v>
      </c>
      <c r="L11" s="7">
        <f t="shared" si="3"/>
        <v>9.8166666666666664</v>
      </c>
      <c r="M11" s="10">
        <f t="shared" si="4"/>
        <v>0.16072751268321617</v>
      </c>
      <c r="N11" s="11">
        <f t="shared" si="5"/>
        <v>1.6372921495743584</v>
      </c>
      <c r="O11" s="10">
        <f t="shared" si="6"/>
        <v>9.6999999999999993</v>
      </c>
      <c r="P11" s="23">
        <f t="shared" si="8"/>
        <v>9.6999999999999993</v>
      </c>
      <c r="Q11" s="24"/>
      <c r="R11" s="25">
        <f t="shared" si="7"/>
        <v>9700</v>
      </c>
    </row>
    <row r="12" spans="1:18">
      <c r="A12" s="5">
        <v>7</v>
      </c>
      <c r="B12" s="27" t="s">
        <v>33</v>
      </c>
      <c r="C12" s="28" t="s">
        <v>21</v>
      </c>
      <c r="D12" s="30">
        <v>550</v>
      </c>
      <c r="E12" s="29" t="s">
        <v>23</v>
      </c>
      <c r="F12" s="31">
        <v>2.5</v>
      </c>
      <c r="G12" s="31">
        <f t="shared" si="0"/>
        <v>1375</v>
      </c>
      <c r="H12" s="31">
        <v>2.75</v>
      </c>
      <c r="I12" s="31">
        <f t="shared" si="1"/>
        <v>1512.5</v>
      </c>
      <c r="J12" s="31">
        <v>2.5499999999999998</v>
      </c>
      <c r="K12" s="31">
        <f t="shared" si="2"/>
        <v>1402.5</v>
      </c>
      <c r="L12" s="7">
        <f t="shared" si="3"/>
        <v>2.6</v>
      </c>
      <c r="M12" s="10">
        <f t="shared" si="4"/>
        <v>0.13228756555322957</v>
      </c>
      <c r="N12" s="11">
        <f t="shared" si="5"/>
        <v>5.0879832905088298</v>
      </c>
      <c r="O12" s="10">
        <f t="shared" si="6"/>
        <v>2.5</v>
      </c>
      <c r="P12" s="23">
        <f t="shared" si="8"/>
        <v>2.5</v>
      </c>
      <c r="Q12" s="24"/>
      <c r="R12" s="25">
        <f t="shared" si="7"/>
        <v>1375</v>
      </c>
    </row>
    <row r="13" spans="1:18">
      <c r="A13" s="5">
        <v>8</v>
      </c>
      <c r="B13" s="27" t="s">
        <v>36</v>
      </c>
      <c r="C13" s="28" t="s">
        <v>37</v>
      </c>
      <c r="D13" s="30">
        <v>180</v>
      </c>
      <c r="E13" s="29" t="s">
        <v>23</v>
      </c>
      <c r="F13" s="31">
        <v>9</v>
      </c>
      <c r="G13" s="31">
        <f t="shared" si="0"/>
        <v>1620</v>
      </c>
      <c r="H13" s="31">
        <v>9.57</v>
      </c>
      <c r="I13" s="31">
        <f t="shared" si="1"/>
        <v>1722.6000000000001</v>
      </c>
      <c r="J13" s="31">
        <v>9.5</v>
      </c>
      <c r="K13" s="31">
        <f t="shared" si="2"/>
        <v>1710</v>
      </c>
      <c r="L13" s="7">
        <f t="shared" si="3"/>
        <v>9.3566666666666674</v>
      </c>
      <c r="M13" s="10">
        <f t="shared" si="4"/>
        <v>0.3108590248542471</v>
      </c>
      <c r="N13" s="11">
        <f t="shared" si="5"/>
        <v>3.3223265926709695</v>
      </c>
      <c r="O13" s="10">
        <f t="shared" si="6"/>
        <v>9</v>
      </c>
      <c r="P13" s="23">
        <f t="shared" si="8"/>
        <v>9</v>
      </c>
      <c r="Q13" s="24"/>
      <c r="R13" s="25">
        <f t="shared" si="7"/>
        <v>1620</v>
      </c>
    </row>
    <row r="14" spans="1:18">
      <c r="A14" s="5">
        <v>9</v>
      </c>
      <c r="B14" s="27" t="s">
        <v>38</v>
      </c>
      <c r="C14" s="28" t="s">
        <v>37</v>
      </c>
      <c r="D14" s="30">
        <v>200</v>
      </c>
      <c r="E14" s="29" t="s">
        <v>23</v>
      </c>
      <c r="F14" s="31">
        <v>7.5</v>
      </c>
      <c r="G14" s="31">
        <f t="shared" si="0"/>
        <v>1500</v>
      </c>
      <c r="H14" s="31">
        <v>7.75</v>
      </c>
      <c r="I14" s="31">
        <f t="shared" si="1"/>
        <v>1550</v>
      </c>
      <c r="J14" s="31">
        <v>7.55</v>
      </c>
      <c r="K14" s="31">
        <f t="shared" si="2"/>
        <v>1510</v>
      </c>
      <c r="L14" s="7">
        <f t="shared" si="3"/>
        <v>7.6000000000000005</v>
      </c>
      <c r="M14" s="10">
        <f t="shared" si="4"/>
        <v>0.13228756555322957</v>
      </c>
      <c r="N14" s="11">
        <f t="shared" si="5"/>
        <v>1.7406258625424942</v>
      </c>
      <c r="O14" s="10">
        <f t="shared" si="6"/>
        <v>7.5</v>
      </c>
      <c r="P14" s="23">
        <f t="shared" si="8"/>
        <v>7.5</v>
      </c>
      <c r="Q14" s="24"/>
      <c r="R14" s="25">
        <f t="shared" si="7"/>
        <v>1500</v>
      </c>
    </row>
    <row r="15" spans="1:18">
      <c r="A15" s="5">
        <v>10</v>
      </c>
      <c r="B15" s="27" t="s">
        <v>39</v>
      </c>
      <c r="C15" s="28" t="s">
        <v>37</v>
      </c>
      <c r="D15" s="30">
        <v>1000</v>
      </c>
      <c r="E15" s="29" t="s">
        <v>23</v>
      </c>
      <c r="F15" s="31">
        <v>4.9000000000000004</v>
      </c>
      <c r="G15" s="31">
        <f t="shared" si="0"/>
        <v>4900</v>
      </c>
      <c r="H15" s="31">
        <v>5</v>
      </c>
      <c r="I15" s="31">
        <f t="shared" si="1"/>
        <v>5000</v>
      </c>
      <c r="J15" s="31">
        <v>4.95</v>
      </c>
      <c r="K15" s="31">
        <f t="shared" si="2"/>
        <v>4950</v>
      </c>
      <c r="L15" s="7">
        <f t="shared" si="3"/>
        <v>4.95</v>
      </c>
      <c r="M15" s="10">
        <f t="shared" si="4"/>
        <v>4.9999999999999822E-2</v>
      </c>
      <c r="N15" s="11">
        <f t="shared" si="5"/>
        <v>1.0101010101010066</v>
      </c>
      <c r="O15" s="10">
        <f t="shared" si="6"/>
        <v>4.9000000000000004</v>
      </c>
      <c r="P15" s="23">
        <f t="shared" si="8"/>
        <v>4.9000000000000004</v>
      </c>
      <c r="Q15" s="24"/>
      <c r="R15" s="25">
        <f t="shared" si="7"/>
        <v>4900</v>
      </c>
    </row>
    <row r="16" spans="1:18" ht="30">
      <c r="A16" s="5">
        <v>11</v>
      </c>
      <c r="B16" s="27" t="s">
        <v>40</v>
      </c>
      <c r="C16" s="28" t="s">
        <v>35</v>
      </c>
      <c r="D16" s="30">
        <v>225</v>
      </c>
      <c r="E16" s="29" t="s">
        <v>23</v>
      </c>
      <c r="F16" s="31">
        <v>14</v>
      </c>
      <c r="G16" s="31">
        <f t="shared" si="0"/>
        <v>3150</v>
      </c>
      <c r="H16" s="31">
        <v>17</v>
      </c>
      <c r="I16" s="31">
        <f t="shared" si="1"/>
        <v>3825</v>
      </c>
      <c r="J16" s="31">
        <v>15</v>
      </c>
      <c r="K16" s="31">
        <f t="shared" si="2"/>
        <v>3375</v>
      </c>
      <c r="L16" s="7">
        <f t="shared" si="3"/>
        <v>15.333333333333334</v>
      </c>
      <c r="M16" s="10">
        <f t="shared" si="4"/>
        <v>1.5275252316519468</v>
      </c>
      <c r="N16" s="11">
        <f t="shared" si="5"/>
        <v>9.9621210759909573</v>
      </c>
      <c r="O16" s="10">
        <f t="shared" si="6"/>
        <v>14</v>
      </c>
      <c r="P16" s="23">
        <f t="shared" si="8"/>
        <v>14</v>
      </c>
      <c r="Q16" s="24"/>
      <c r="R16" s="25">
        <f t="shared" si="7"/>
        <v>3150</v>
      </c>
    </row>
    <row r="17" spans="1:18">
      <c r="A17" s="5">
        <v>12</v>
      </c>
      <c r="B17" s="27" t="s">
        <v>41</v>
      </c>
      <c r="C17" s="28" t="s">
        <v>37</v>
      </c>
      <c r="D17" s="30">
        <v>100</v>
      </c>
      <c r="E17" s="29" t="s">
        <v>23</v>
      </c>
      <c r="F17" s="31">
        <v>220</v>
      </c>
      <c r="G17" s="31">
        <f t="shared" si="0"/>
        <v>22000</v>
      </c>
      <c r="H17" s="31">
        <v>225</v>
      </c>
      <c r="I17" s="31">
        <f t="shared" si="1"/>
        <v>22500</v>
      </c>
      <c r="J17" s="31">
        <v>222</v>
      </c>
      <c r="K17" s="31">
        <f t="shared" si="2"/>
        <v>22200</v>
      </c>
      <c r="L17" s="7">
        <f t="shared" si="3"/>
        <v>222.33333333333334</v>
      </c>
      <c r="M17" s="10">
        <f t="shared" si="4"/>
        <v>2.5166114784235836</v>
      </c>
      <c r="N17" s="11">
        <f t="shared" si="5"/>
        <v>1.13190921068527</v>
      </c>
      <c r="O17" s="10">
        <f t="shared" si="6"/>
        <v>220</v>
      </c>
      <c r="P17" s="23">
        <f t="shared" si="8"/>
        <v>220</v>
      </c>
      <c r="Q17" s="24"/>
      <c r="R17" s="25">
        <f t="shared" si="7"/>
        <v>22000</v>
      </c>
    </row>
    <row r="18" spans="1:18">
      <c r="A18" s="5">
        <v>13</v>
      </c>
      <c r="B18" s="27" t="s">
        <v>42</v>
      </c>
      <c r="C18" s="28" t="s">
        <v>35</v>
      </c>
      <c r="D18" s="30">
        <v>30</v>
      </c>
      <c r="E18" s="29" t="s">
        <v>23</v>
      </c>
      <c r="F18" s="31">
        <v>200</v>
      </c>
      <c r="G18" s="31">
        <f t="shared" si="0"/>
        <v>6000</v>
      </c>
      <c r="H18" s="31">
        <v>217</v>
      </c>
      <c r="I18" s="31">
        <f t="shared" si="1"/>
        <v>6510</v>
      </c>
      <c r="J18" s="31">
        <v>210</v>
      </c>
      <c r="K18" s="31">
        <f t="shared" si="2"/>
        <v>6300</v>
      </c>
      <c r="L18" s="7">
        <f t="shared" si="3"/>
        <v>209</v>
      </c>
      <c r="M18" s="10">
        <f t="shared" si="4"/>
        <v>8.5440037453175304</v>
      </c>
      <c r="N18" s="11">
        <f t="shared" si="5"/>
        <v>4.0880400695299191</v>
      </c>
      <c r="O18" s="10">
        <f t="shared" si="6"/>
        <v>200</v>
      </c>
      <c r="P18" s="23">
        <f t="shared" si="8"/>
        <v>200</v>
      </c>
      <c r="Q18" s="24"/>
      <c r="R18" s="25">
        <f t="shared" si="7"/>
        <v>6000</v>
      </c>
    </row>
    <row r="19" spans="1:18">
      <c r="A19" s="5">
        <v>14</v>
      </c>
      <c r="B19" s="27" t="s">
        <v>43</v>
      </c>
      <c r="C19" s="28" t="s">
        <v>35</v>
      </c>
      <c r="D19" s="30">
        <v>100</v>
      </c>
      <c r="E19" s="29" t="s">
        <v>23</v>
      </c>
      <c r="F19" s="31">
        <v>150</v>
      </c>
      <c r="G19" s="31">
        <f t="shared" si="0"/>
        <v>15000</v>
      </c>
      <c r="H19" s="31">
        <v>157</v>
      </c>
      <c r="I19" s="31">
        <f t="shared" si="1"/>
        <v>15700</v>
      </c>
      <c r="J19" s="31">
        <v>155</v>
      </c>
      <c r="K19" s="31">
        <f t="shared" si="2"/>
        <v>15500</v>
      </c>
      <c r="L19" s="7">
        <f t="shared" si="3"/>
        <v>154</v>
      </c>
      <c r="M19" s="10">
        <f t="shared" si="4"/>
        <v>3.6055512754639891</v>
      </c>
      <c r="N19" s="11">
        <f t="shared" si="5"/>
        <v>2.3412670619896034</v>
      </c>
      <c r="O19" s="10">
        <f t="shared" si="6"/>
        <v>150</v>
      </c>
      <c r="P19" s="23">
        <f t="shared" si="8"/>
        <v>150</v>
      </c>
      <c r="Q19" s="24"/>
      <c r="R19" s="25">
        <f t="shared" si="7"/>
        <v>15000</v>
      </c>
    </row>
    <row r="20" spans="1:18">
      <c r="A20" s="5">
        <v>15</v>
      </c>
      <c r="B20" s="27" t="s">
        <v>65</v>
      </c>
      <c r="C20" s="28" t="s">
        <v>37</v>
      </c>
      <c r="D20" s="30">
        <v>100</v>
      </c>
      <c r="E20" s="29" t="s">
        <v>23</v>
      </c>
      <c r="F20" s="31">
        <v>20</v>
      </c>
      <c r="G20" s="31">
        <f t="shared" si="0"/>
        <v>2000</v>
      </c>
      <c r="H20" s="31">
        <v>22</v>
      </c>
      <c r="I20" s="31">
        <f t="shared" si="1"/>
        <v>2200</v>
      </c>
      <c r="J20" s="31">
        <v>21</v>
      </c>
      <c r="K20" s="31">
        <f t="shared" si="2"/>
        <v>2100</v>
      </c>
      <c r="L20" s="7">
        <f t="shared" si="3"/>
        <v>21</v>
      </c>
      <c r="M20" s="10">
        <f t="shared" si="4"/>
        <v>1</v>
      </c>
      <c r="N20" s="11">
        <f t="shared" si="5"/>
        <v>4.7619047619047619</v>
      </c>
      <c r="O20" s="10">
        <f t="shared" si="6"/>
        <v>20</v>
      </c>
      <c r="P20" s="23">
        <f t="shared" si="8"/>
        <v>20</v>
      </c>
      <c r="Q20" s="24"/>
      <c r="R20" s="25">
        <f t="shared" si="7"/>
        <v>2000</v>
      </c>
    </row>
    <row r="21" spans="1:18">
      <c r="A21" s="5">
        <v>16</v>
      </c>
      <c r="B21" s="27" t="s">
        <v>44</v>
      </c>
      <c r="C21" s="28" t="s">
        <v>45</v>
      </c>
      <c r="D21" s="30">
        <v>150</v>
      </c>
      <c r="E21" s="29" t="s">
        <v>23</v>
      </c>
      <c r="F21" s="31">
        <v>15</v>
      </c>
      <c r="G21" s="31">
        <f t="shared" si="0"/>
        <v>2250</v>
      </c>
      <c r="H21" s="31">
        <v>17</v>
      </c>
      <c r="I21" s="31">
        <f t="shared" si="1"/>
        <v>2550</v>
      </c>
      <c r="J21" s="31">
        <v>16</v>
      </c>
      <c r="K21" s="31">
        <f t="shared" si="2"/>
        <v>2400</v>
      </c>
      <c r="L21" s="7">
        <f t="shared" si="3"/>
        <v>16</v>
      </c>
      <c r="M21" s="10">
        <f t="shared" si="4"/>
        <v>1</v>
      </c>
      <c r="N21" s="11">
        <f t="shared" si="5"/>
        <v>6.25</v>
      </c>
      <c r="O21" s="10">
        <f t="shared" si="6"/>
        <v>15</v>
      </c>
      <c r="P21" s="23">
        <f t="shared" si="8"/>
        <v>15</v>
      </c>
      <c r="Q21" s="24"/>
      <c r="R21" s="25">
        <f t="shared" si="7"/>
        <v>2250</v>
      </c>
    </row>
    <row r="22" spans="1:18">
      <c r="A22" s="5">
        <v>17</v>
      </c>
      <c r="B22" s="27" t="s">
        <v>46</v>
      </c>
      <c r="C22" s="28" t="s">
        <v>35</v>
      </c>
      <c r="D22" s="30">
        <v>100</v>
      </c>
      <c r="E22" s="29" t="s">
        <v>23</v>
      </c>
      <c r="F22" s="31">
        <v>100</v>
      </c>
      <c r="G22" s="31">
        <f t="shared" si="0"/>
        <v>10000</v>
      </c>
      <c r="H22" s="31">
        <v>115</v>
      </c>
      <c r="I22" s="31">
        <f t="shared" si="1"/>
        <v>11500</v>
      </c>
      <c r="J22" s="31">
        <v>110</v>
      </c>
      <c r="K22" s="31">
        <f t="shared" si="2"/>
        <v>11000</v>
      </c>
      <c r="L22" s="7">
        <f t="shared" si="3"/>
        <v>108.33333333333333</v>
      </c>
      <c r="M22" s="10">
        <f t="shared" si="4"/>
        <v>7.6376261582597342</v>
      </c>
      <c r="N22" s="11">
        <f t="shared" si="5"/>
        <v>7.0501164537782168</v>
      </c>
      <c r="O22" s="10">
        <f t="shared" si="6"/>
        <v>100</v>
      </c>
      <c r="P22" s="23">
        <f t="shared" si="8"/>
        <v>100</v>
      </c>
      <c r="Q22" s="24"/>
      <c r="R22" s="25">
        <f t="shared" si="7"/>
        <v>10000</v>
      </c>
    </row>
    <row r="23" spans="1:18" ht="30">
      <c r="A23" s="5">
        <v>18</v>
      </c>
      <c r="B23" s="27" t="s">
        <v>47</v>
      </c>
      <c r="C23" s="28" t="s">
        <v>48</v>
      </c>
      <c r="D23" s="30">
        <v>30</v>
      </c>
      <c r="E23" s="29" t="s">
        <v>23</v>
      </c>
      <c r="F23" s="31">
        <v>150</v>
      </c>
      <c r="G23" s="31">
        <f t="shared" si="0"/>
        <v>4500</v>
      </c>
      <c r="H23" s="31">
        <v>157</v>
      </c>
      <c r="I23" s="31">
        <f t="shared" si="1"/>
        <v>4710</v>
      </c>
      <c r="J23" s="31">
        <v>153</v>
      </c>
      <c r="K23" s="31">
        <f t="shared" si="2"/>
        <v>4590</v>
      </c>
      <c r="L23" s="7">
        <f t="shared" si="3"/>
        <v>153.33333333333334</v>
      </c>
      <c r="M23" s="10">
        <f t="shared" si="4"/>
        <v>3.5118845842842465</v>
      </c>
      <c r="N23" s="11">
        <f t="shared" si="5"/>
        <v>2.2903595114897257</v>
      </c>
      <c r="O23" s="10">
        <f t="shared" si="6"/>
        <v>150</v>
      </c>
      <c r="P23" s="23">
        <f t="shared" si="8"/>
        <v>150</v>
      </c>
      <c r="Q23" s="24"/>
      <c r="R23" s="25">
        <f t="shared" si="7"/>
        <v>4500</v>
      </c>
    </row>
    <row r="24" spans="1:18">
      <c r="A24" s="5">
        <v>19</v>
      </c>
      <c r="B24" s="27" t="s">
        <v>49</v>
      </c>
      <c r="C24" s="28" t="s">
        <v>48</v>
      </c>
      <c r="D24" s="30">
        <v>20</v>
      </c>
      <c r="E24" s="29" t="s">
        <v>23</v>
      </c>
      <c r="F24" s="31">
        <v>150</v>
      </c>
      <c r="G24" s="31">
        <f t="shared" si="0"/>
        <v>3000</v>
      </c>
      <c r="H24" s="31">
        <v>160</v>
      </c>
      <c r="I24" s="31">
        <f t="shared" si="1"/>
        <v>3200</v>
      </c>
      <c r="J24" s="31">
        <v>153</v>
      </c>
      <c r="K24" s="31">
        <f t="shared" si="2"/>
        <v>3060</v>
      </c>
      <c r="L24" s="7">
        <f t="shared" si="3"/>
        <v>154.33333333333334</v>
      </c>
      <c r="M24" s="10">
        <f t="shared" si="4"/>
        <v>5.1316014394468841</v>
      </c>
      <c r="N24" s="11">
        <f t="shared" si="5"/>
        <v>3.3250117318230346</v>
      </c>
      <c r="O24" s="10">
        <f t="shared" si="6"/>
        <v>150</v>
      </c>
      <c r="P24" s="23">
        <f t="shared" si="8"/>
        <v>150</v>
      </c>
      <c r="Q24" s="24"/>
      <c r="R24" s="25">
        <f t="shared" si="7"/>
        <v>3000</v>
      </c>
    </row>
    <row r="25" spans="1:18" ht="30">
      <c r="A25" s="5">
        <v>20</v>
      </c>
      <c r="B25" s="27" t="s">
        <v>50</v>
      </c>
      <c r="C25" s="28" t="s">
        <v>21</v>
      </c>
      <c r="D25" s="30">
        <v>30</v>
      </c>
      <c r="E25" s="29" t="s">
        <v>23</v>
      </c>
      <c r="F25" s="31">
        <v>272</v>
      </c>
      <c r="G25" s="31">
        <f t="shared" si="0"/>
        <v>8160</v>
      </c>
      <c r="H25" s="31">
        <v>277</v>
      </c>
      <c r="I25" s="31">
        <f t="shared" si="1"/>
        <v>8310</v>
      </c>
      <c r="J25" s="31">
        <v>275</v>
      </c>
      <c r="K25" s="31">
        <f t="shared" si="2"/>
        <v>8250</v>
      </c>
      <c r="L25" s="7">
        <f t="shared" si="3"/>
        <v>274.66666666666669</v>
      </c>
      <c r="M25" s="10">
        <f t="shared" si="4"/>
        <v>2.5166114784235831</v>
      </c>
      <c r="N25" s="11">
        <f t="shared" si="5"/>
        <v>0.91624204311538215</v>
      </c>
      <c r="O25" s="10">
        <f t="shared" si="6"/>
        <v>272</v>
      </c>
      <c r="P25" s="23">
        <f t="shared" si="8"/>
        <v>272</v>
      </c>
      <c r="Q25" s="24"/>
      <c r="R25" s="25">
        <f t="shared" si="7"/>
        <v>8160</v>
      </c>
    </row>
    <row r="26" spans="1:18" ht="30">
      <c r="A26" s="5">
        <v>21</v>
      </c>
      <c r="B26" s="27" t="s">
        <v>51</v>
      </c>
      <c r="C26" s="28" t="s">
        <v>21</v>
      </c>
      <c r="D26" s="30">
        <v>250</v>
      </c>
      <c r="E26" s="29" t="s">
        <v>23</v>
      </c>
      <c r="F26" s="31">
        <v>410</v>
      </c>
      <c r="G26" s="31">
        <f t="shared" si="0"/>
        <v>102500</v>
      </c>
      <c r="H26" s="31">
        <v>421</v>
      </c>
      <c r="I26" s="31">
        <f t="shared" si="1"/>
        <v>105250</v>
      </c>
      <c r="J26" s="31">
        <v>420</v>
      </c>
      <c r="K26" s="31">
        <f t="shared" si="2"/>
        <v>105000</v>
      </c>
      <c r="L26" s="7">
        <f t="shared" si="3"/>
        <v>417</v>
      </c>
      <c r="M26" s="10">
        <f t="shared" si="4"/>
        <v>6.0827625302982193</v>
      </c>
      <c r="N26" s="11">
        <f t="shared" si="5"/>
        <v>1.4586960504312276</v>
      </c>
      <c r="O26" s="10">
        <f t="shared" si="6"/>
        <v>410</v>
      </c>
      <c r="P26" s="23">
        <f t="shared" si="8"/>
        <v>410</v>
      </c>
      <c r="Q26" s="24"/>
      <c r="R26" s="25">
        <f t="shared" si="7"/>
        <v>102500</v>
      </c>
    </row>
    <row r="27" spans="1:18" ht="30">
      <c r="A27" s="5">
        <v>22</v>
      </c>
      <c r="B27" s="27" t="s">
        <v>52</v>
      </c>
      <c r="C27" s="28" t="s">
        <v>21</v>
      </c>
      <c r="D27" s="30">
        <v>100</v>
      </c>
      <c r="E27" s="29" t="s">
        <v>23</v>
      </c>
      <c r="F27" s="31">
        <v>410</v>
      </c>
      <c r="G27" s="31">
        <f t="shared" si="0"/>
        <v>41000</v>
      </c>
      <c r="H27" s="31">
        <v>421</v>
      </c>
      <c r="I27" s="31">
        <f t="shared" si="1"/>
        <v>42100</v>
      </c>
      <c r="J27" s="31">
        <v>420</v>
      </c>
      <c r="K27" s="31">
        <f t="shared" si="2"/>
        <v>42000</v>
      </c>
      <c r="L27" s="7">
        <f t="shared" si="3"/>
        <v>417</v>
      </c>
      <c r="M27" s="10">
        <f t="shared" si="4"/>
        <v>6.0827625302982193</v>
      </c>
      <c r="N27" s="11">
        <f t="shared" si="5"/>
        <v>1.4586960504312276</v>
      </c>
      <c r="O27" s="10">
        <f t="shared" si="6"/>
        <v>410</v>
      </c>
      <c r="P27" s="23">
        <f t="shared" si="8"/>
        <v>410</v>
      </c>
      <c r="Q27" s="24"/>
      <c r="R27" s="25">
        <f t="shared" si="7"/>
        <v>41000</v>
      </c>
    </row>
    <row r="28" spans="1:18">
      <c r="A28" s="5">
        <v>23</v>
      </c>
      <c r="B28" s="27" t="s">
        <v>53</v>
      </c>
      <c r="C28" s="28" t="s">
        <v>21</v>
      </c>
      <c r="D28" s="30">
        <v>500</v>
      </c>
      <c r="E28" s="29" t="s">
        <v>23</v>
      </c>
      <c r="F28" s="31">
        <v>2.2999999999999998</v>
      </c>
      <c r="G28" s="31">
        <f t="shared" si="0"/>
        <v>1150</v>
      </c>
      <c r="H28" s="31">
        <v>2.48</v>
      </c>
      <c r="I28" s="31">
        <f t="shared" si="1"/>
        <v>1240</v>
      </c>
      <c r="J28" s="31">
        <v>2.38</v>
      </c>
      <c r="K28" s="31">
        <f t="shared" si="2"/>
        <v>1190</v>
      </c>
      <c r="L28" s="7">
        <f t="shared" si="3"/>
        <v>2.3866666666666663</v>
      </c>
      <c r="M28" s="10">
        <f t="shared" si="4"/>
        <v>9.0184995056457967E-2</v>
      </c>
      <c r="N28" s="11">
        <f t="shared" si="5"/>
        <v>3.778700910186787</v>
      </c>
      <c r="O28" s="10">
        <f t="shared" si="6"/>
        <v>2.2999999999999998</v>
      </c>
      <c r="P28" s="23">
        <f t="shared" si="8"/>
        <v>2.2999999999999998</v>
      </c>
      <c r="Q28" s="24"/>
      <c r="R28" s="25">
        <f t="shared" si="7"/>
        <v>1150</v>
      </c>
    </row>
    <row r="29" spans="1:18" ht="30">
      <c r="A29" s="5">
        <v>24</v>
      </c>
      <c r="B29" s="27" t="s">
        <v>54</v>
      </c>
      <c r="C29" s="28" t="s">
        <v>66</v>
      </c>
      <c r="D29" s="30">
        <v>500</v>
      </c>
      <c r="E29" s="29" t="s">
        <v>34</v>
      </c>
      <c r="F29" s="31">
        <v>35</v>
      </c>
      <c r="G29" s="31">
        <f t="shared" si="0"/>
        <v>17500</v>
      </c>
      <c r="H29" s="31">
        <v>38</v>
      </c>
      <c r="I29" s="31">
        <f t="shared" si="1"/>
        <v>19000</v>
      </c>
      <c r="J29" s="31">
        <v>37</v>
      </c>
      <c r="K29" s="31">
        <f t="shared" si="2"/>
        <v>18500</v>
      </c>
      <c r="L29" s="7">
        <f t="shared" si="3"/>
        <v>36.666666666666664</v>
      </c>
      <c r="M29" s="10">
        <f t="shared" si="4"/>
        <v>1.5275252316519465</v>
      </c>
      <c r="N29" s="11">
        <f t="shared" si="5"/>
        <v>4.1659779045053087</v>
      </c>
      <c r="O29" s="10">
        <f t="shared" si="6"/>
        <v>35</v>
      </c>
      <c r="P29" s="23">
        <f t="shared" si="8"/>
        <v>35</v>
      </c>
      <c r="Q29" s="24"/>
      <c r="R29" s="25">
        <f t="shared" si="7"/>
        <v>17500</v>
      </c>
    </row>
    <row r="30" spans="1:18" ht="30">
      <c r="A30" s="5">
        <v>25</v>
      </c>
      <c r="B30" s="27" t="s">
        <v>55</v>
      </c>
      <c r="C30" s="28" t="s">
        <v>66</v>
      </c>
      <c r="D30" s="30">
        <v>300</v>
      </c>
      <c r="E30" s="29" t="s">
        <v>34</v>
      </c>
      <c r="F30" s="31">
        <v>61</v>
      </c>
      <c r="G30" s="31">
        <f t="shared" si="0"/>
        <v>18300</v>
      </c>
      <c r="H30" s="31">
        <v>65</v>
      </c>
      <c r="I30" s="31">
        <f t="shared" si="1"/>
        <v>19500</v>
      </c>
      <c r="J30" s="31">
        <v>63</v>
      </c>
      <c r="K30" s="31">
        <f t="shared" si="2"/>
        <v>18900</v>
      </c>
      <c r="L30" s="7">
        <f t="shared" si="3"/>
        <v>63</v>
      </c>
      <c r="M30" s="10">
        <f t="shared" si="4"/>
        <v>2</v>
      </c>
      <c r="N30" s="11">
        <f t="shared" si="5"/>
        <v>3.1746031746031744</v>
      </c>
      <c r="O30" s="10">
        <f t="shared" si="6"/>
        <v>61</v>
      </c>
      <c r="P30" s="23">
        <f t="shared" si="8"/>
        <v>61</v>
      </c>
      <c r="Q30" s="24"/>
      <c r="R30" s="25">
        <f t="shared" si="7"/>
        <v>18300</v>
      </c>
    </row>
    <row r="31" spans="1:18" ht="30">
      <c r="A31" s="5">
        <v>26</v>
      </c>
      <c r="B31" s="27" t="s">
        <v>56</v>
      </c>
      <c r="C31" s="28" t="s">
        <v>66</v>
      </c>
      <c r="D31" s="30">
        <v>3</v>
      </c>
      <c r="E31" s="29" t="s">
        <v>34</v>
      </c>
      <c r="F31" s="31">
        <v>2500</v>
      </c>
      <c r="G31" s="31">
        <f t="shared" si="0"/>
        <v>7500</v>
      </c>
      <c r="H31" s="31">
        <v>2555</v>
      </c>
      <c r="I31" s="31">
        <f t="shared" si="1"/>
        <v>7665</v>
      </c>
      <c r="J31" s="31">
        <v>2550</v>
      </c>
      <c r="K31" s="31">
        <f t="shared" si="2"/>
        <v>7650</v>
      </c>
      <c r="L31" s="7">
        <f t="shared" si="3"/>
        <v>2535</v>
      </c>
      <c r="M31" s="10">
        <f t="shared" si="4"/>
        <v>30.413812651491099</v>
      </c>
      <c r="N31" s="11">
        <f t="shared" si="5"/>
        <v>1.1997559231357435</v>
      </c>
      <c r="O31" s="10">
        <f t="shared" si="6"/>
        <v>2500</v>
      </c>
      <c r="P31" s="23">
        <f t="shared" si="8"/>
        <v>2500</v>
      </c>
      <c r="Q31" s="24"/>
      <c r="R31" s="25">
        <f t="shared" si="7"/>
        <v>7500</v>
      </c>
    </row>
    <row r="32" spans="1:18" ht="30">
      <c r="A32" s="5">
        <v>27</v>
      </c>
      <c r="B32" s="27" t="s">
        <v>57</v>
      </c>
      <c r="C32" s="28" t="s">
        <v>66</v>
      </c>
      <c r="D32" s="30">
        <v>3</v>
      </c>
      <c r="E32" s="29" t="s">
        <v>34</v>
      </c>
      <c r="F32" s="31">
        <v>1900</v>
      </c>
      <c r="G32" s="31">
        <f t="shared" si="0"/>
        <v>5700</v>
      </c>
      <c r="H32" s="31">
        <v>2000</v>
      </c>
      <c r="I32" s="31">
        <f t="shared" si="1"/>
        <v>6000</v>
      </c>
      <c r="J32" s="31">
        <v>1970</v>
      </c>
      <c r="K32" s="31">
        <f t="shared" si="2"/>
        <v>5910</v>
      </c>
      <c r="L32" s="7">
        <f t="shared" si="3"/>
        <v>1956.6666666666667</v>
      </c>
      <c r="M32" s="10">
        <f t="shared" si="4"/>
        <v>51.316014394468837</v>
      </c>
      <c r="N32" s="11">
        <f t="shared" si="5"/>
        <v>2.6226242450324788</v>
      </c>
      <c r="O32" s="10">
        <f t="shared" si="6"/>
        <v>1900</v>
      </c>
      <c r="P32" s="23">
        <f t="shared" si="8"/>
        <v>1900</v>
      </c>
      <c r="Q32" s="24"/>
      <c r="R32" s="25">
        <f t="shared" si="7"/>
        <v>5700</v>
      </c>
    </row>
    <row r="33" spans="1:18">
      <c r="A33" s="5">
        <v>28</v>
      </c>
      <c r="B33" s="27" t="s">
        <v>58</v>
      </c>
      <c r="C33" s="28" t="s">
        <v>21</v>
      </c>
      <c r="D33" s="30">
        <v>50</v>
      </c>
      <c r="E33" s="29" t="s">
        <v>23</v>
      </c>
      <c r="F33" s="31">
        <v>39</v>
      </c>
      <c r="G33" s="31">
        <f t="shared" si="0"/>
        <v>1950</v>
      </c>
      <c r="H33" s="31">
        <v>42</v>
      </c>
      <c r="I33" s="31">
        <f t="shared" si="1"/>
        <v>2100</v>
      </c>
      <c r="J33" s="31">
        <v>40</v>
      </c>
      <c r="K33" s="31">
        <f t="shared" si="2"/>
        <v>2000</v>
      </c>
      <c r="L33" s="7">
        <f t="shared" si="3"/>
        <v>40.333333333333336</v>
      </c>
      <c r="M33" s="10">
        <f t="shared" si="4"/>
        <v>1.5275252316519465</v>
      </c>
      <c r="N33" s="11">
        <f t="shared" si="5"/>
        <v>3.7872526404593718</v>
      </c>
      <c r="O33" s="10">
        <f t="shared" si="6"/>
        <v>39</v>
      </c>
      <c r="P33" s="23">
        <f t="shared" si="8"/>
        <v>39</v>
      </c>
      <c r="Q33" s="24"/>
      <c r="R33" s="25">
        <f t="shared" si="7"/>
        <v>1950</v>
      </c>
    </row>
    <row r="34" spans="1:18">
      <c r="A34" s="5">
        <v>29</v>
      </c>
      <c r="B34" s="27" t="s">
        <v>59</v>
      </c>
      <c r="C34" s="28" t="s">
        <v>37</v>
      </c>
      <c r="D34" s="30">
        <v>25</v>
      </c>
      <c r="E34" s="29" t="s">
        <v>23</v>
      </c>
      <c r="F34" s="31">
        <v>55</v>
      </c>
      <c r="G34" s="31">
        <f t="shared" si="0"/>
        <v>1375</v>
      </c>
      <c r="H34" s="31">
        <v>59</v>
      </c>
      <c r="I34" s="31">
        <f t="shared" si="1"/>
        <v>1475</v>
      </c>
      <c r="J34" s="31">
        <v>57</v>
      </c>
      <c r="K34" s="31">
        <f t="shared" si="2"/>
        <v>1425</v>
      </c>
      <c r="L34" s="7">
        <f t="shared" si="3"/>
        <v>57</v>
      </c>
      <c r="M34" s="10">
        <f t="shared" si="4"/>
        <v>2</v>
      </c>
      <c r="N34" s="11">
        <f t="shared" si="5"/>
        <v>3.5087719298245612</v>
      </c>
      <c r="O34" s="10">
        <f t="shared" si="6"/>
        <v>55</v>
      </c>
      <c r="P34" s="23">
        <f t="shared" si="8"/>
        <v>55</v>
      </c>
      <c r="Q34" s="24"/>
      <c r="R34" s="25">
        <f t="shared" si="7"/>
        <v>1375</v>
      </c>
    </row>
    <row r="35" spans="1:18">
      <c r="A35" s="5">
        <v>30</v>
      </c>
      <c r="B35" s="27" t="s">
        <v>60</v>
      </c>
      <c r="C35" s="28" t="s">
        <v>37</v>
      </c>
      <c r="D35" s="30">
        <v>26</v>
      </c>
      <c r="E35" s="29" t="s">
        <v>23</v>
      </c>
      <c r="F35" s="31">
        <v>55</v>
      </c>
      <c r="G35" s="31">
        <f t="shared" si="0"/>
        <v>1430</v>
      </c>
      <c r="H35" s="31">
        <v>59</v>
      </c>
      <c r="I35" s="31">
        <f t="shared" si="1"/>
        <v>1534</v>
      </c>
      <c r="J35" s="31">
        <v>57</v>
      </c>
      <c r="K35" s="31">
        <f t="shared" si="2"/>
        <v>1482</v>
      </c>
      <c r="L35" s="7">
        <f t="shared" si="3"/>
        <v>57</v>
      </c>
      <c r="M35" s="10">
        <f t="shared" si="4"/>
        <v>2</v>
      </c>
      <c r="N35" s="11">
        <f t="shared" si="5"/>
        <v>3.5087719298245612</v>
      </c>
      <c r="O35" s="10">
        <f t="shared" si="6"/>
        <v>55</v>
      </c>
      <c r="P35" s="23">
        <f t="shared" si="8"/>
        <v>55</v>
      </c>
      <c r="Q35" s="24"/>
      <c r="R35" s="25">
        <f t="shared" si="7"/>
        <v>1430</v>
      </c>
    </row>
    <row r="36" spans="1:18">
      <c r="A36" s="5"/>
      <c r="B36" s="13"/>
      <c r="C36" s="14"/>
      <c r="D36" s="15"/>
      <c r="E36" s="15"/>
      <c r="F36" s="16"/>
      <c r="G36" s="16">
        <f>SUM(G6:G35)</f>
        <v>330960</v>
      </c>
      <c r="H36" s="16"/>
      <c r="I36" s="16">
        <f>SUM(I6:I35)</f>
        <v>345854.1</v>
      </c>
      <c r="J36" s="16"/>
      <c r="K36" s="16">
        <f>SUM(K6:K35)</f>
        <v>340454.5</v>
      </c>
      <c r="L36" s="17"/>
      <c r="M36" s="18"/>
      <c r="N36" s="19"/>
      <c r="O36" s="20"/>
      <c r="P36" s="12"/>
      <c r="R36" s="21"/>
    </row>
    <row r="37" spans="1:18">
      <c r="A37" s="61" t="s">
        <v>16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26">
        <f>SUM(P6:P35)</f>
        <v>6946.3</v>
      </c>
      <c r="R37" s="22"/>
    </row>
    <row r="38" spans="1:18">
      <c r="A38" s="58" t="s">
        <v>17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/>
      <c r="R38" s="26">
        <f>SUM(R6:R35)</f>
        <v>330960</v>
      </c>
    </row>
    <row r="39" spans="1:18">
      <c r="A39" s="55" t="s">
        <v>11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7"/>
      <c r="R39" s="22"/>
    </row>
    <row r="40" spans="1:18">
      <c r="A40" s="52" t="s">
        <v>10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4"/>
      <c r="R40" s="22"/>
    </row>
    <row r="41" spans="1:18">
      <c r="A41" s="49" t="s">
        <v>64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R41" s="22"/>
    </row>
  </sheetData>
  <sheetProtection selectLockedCells="1" selectUnlockedCells="1"/>
  <mergeCells count="24">
    <mergeCell ref="A41:P41"/>
    <mergeCell ref="A40:P40"/>
    <mergeCell ref="A39:P39"/>
    <mergeCell ref="A38:P38"/>
    <mergeCell ref="A37:O37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Q4:Q5"/>
    <mergeCell ref="P4:P5"/>
    <mergeCell ref="M4:M5"/>
    <mergeCell ref="C3:C5"/>
    <mergeCell ref="F4:G4"/>
    <mergeCell ref="O3:R3"/>
    <mergeCell ref="R4:R5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IRU-PC</cp:lastModifiedBy>
  <cp:lastPrinted>2024-12-25T10:54:46Z</cp:lastPrinted>
  <dcterms:created xsi:type="dcterms:W3CDTF">2014-01-29T10:37:40Z</dcterms:created>
  <dcterms:modified xsi:type="dcterms:W3CDTF">2026-06-15T11:07:03Z</dcterms:modified>
</cp:coreProperties>
</file>