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228"/>
  <workbookPr/>
  <mc:AlternateContent xmlns:mc="http://schemas.openxmlformats.org/markup-compatibility/2006">
    <mc:Choice Requires="x15">
      <x15ac:absPath xmlns:x15ac="http://schemas.microsoft.com/office/spreadsheetml/2010/11/ac" url="\\gctm.local\work units\!KS\ЕАТ Березка\БЕРЕЗКА ВВ в работе\2026\25 Звуко и видео\"/>
    </mc:Choice>
  </mc:AlternateContent>
  <xr:revisionPtr revIDLastSave="0" documentId="13_ncr:1_{BDBEED37-424C-4719-A7A5-F111D9138014}" xr6:coauthVersionLast="47" xr6:coauthVersionMax="47" xr10:uidLastSave="{00000000-0000-0000-0000-000000000000}"/>
  <bookViews>
    <workbookView xWindow="-16320" yWindow="-120" windowWidth="16440" windowHeight="28440" tabRatio="500" xr2:uid="{00000000-000D-0000-FFFF-FFFF00000000}"/>
  </bookViews>
  <sheets>
    <sheet name="Лист1" sheetId="1" r:id="rId1"/>
  </sheets>
  <definedNames>
    <definedName name="_xlnm.Print_Area" localSheetId="0">Лист1!$A$1:$L$21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K12" i="1" l="1"/>
  <c r="K13" i="1"/>
  <c r="K14" i="1"/>
  <c r="K15" i="1"/>
  <c r="K16" i="1"/>
  <c r="K17" i="1"/>
  <c r="K18" i="1"/>
  <c r="J12" i="1"/>
  <c r="J13" i="1"/>
  <c r="J14" i="1"/>
  <c r="J15" i="1"/>
  <c r="J16" i="1"/>
  <c r="J17" i="1"/>
  <c r="J18" i="1"/>
  <c r="I13" i="1"/>
  <c r="L13" i="1" s="1"/>
  <c r="I14" i="1"/>
  <c r="L14" i="1" s="1"/>
  <c r="I15" i="1"/>
  <c r="L15" i="1" s="1"/>
  <c r="I16" i="1"/>
  <c r="L16" i="1" s="1"/>
  <c r="I17" i="1"/>
  <c r="L17" i="1" s="1"/>
  <c r="I18" i="1"/>
  <c r="L18" i="1" s="1"/>
  <c r="I12" i="1"/>
  <c r="L12" i="1" s="1"/>
  <c r="I11" i="1" l="1"/>
  <c r="L11" i="1" s="1"/>
  <c r="J11" i="1" l="1"/>
  <c r="K11" i="1"/>
  <c r="L19" i="1" l="1"/>
</calcChain>
</file>

<file path=xl/sharedStrings.xml><?xml version="1.0" encoding="utf-8"?>
<sst xmlns="http://schemas.openxmlformats.org/spreadsheetml/2006/main" count="55" uniqueCount="42">
  <si>
    <t xml:space="preserve">Обоснование начальной (максимальной) цены контракта, 
цены контракта, заключаемого с единственным поставщиком (подрядчиком, исполнителем)           </t>
  </si>
  <si>
    <t>Используемый метод определения НМЦК 
с обоснованием:</t>
  </si>
  <si>
    <t>Метод сопоставимых рыночных цен (анализа рынка) является приоритетным для определения и обоснования начальной (максимальной) цены контракта, цены контракта, заключаемого с единственным поставщиком (подрядчиком, исполнителем) (в соответствии с п.6 ст.22 44-ФЗ) 
Расчет выполнен в соответствии с Методическими рекомендациями, утвержденными приказом МЭР РФ от 02.10.2013 №567</t>
  </si>
  <si>
    <t>№</t>
  </si>
  <si>
    <t>Наименование товара, услуги (работы)</t>
  </si>
  <si>
    <t>ОКПД2/КТРУ</t>
  </si>
  <si>
    <t>Единица измерения</t>
  </si>
  <si>
    <t>Кол-во</t>
  </si>
  <si>
    <t>Среднее квадратичное отклонение</t>
  </si>
  <si>
    <t>Коэффициент вариации (%)</t>
  </si>
  <si>
    <t>НМЦК (рын)</t>
  </si>
  <si>
    <t>Цена (руб.)</t>
  </si>
  <si>
    <t xml:space="preserve">Расчет НМЦК (рын) произведен по формуле:
V - количество (объем) закупаемого товара;
n - количество значений, используемых в расчете;
i - номер источника ценовой информации;
Цi - цена единицы товара                            </t>
  </si>
  <si>
    <t>1</t>
  </si>
  <si>
    <t>2</t>
  </si>
  <si>
    <t>Поставщик 1</t>
  </si>
  <si>
    <t>Поставщик 2</t>
  </si>
  <si>
    <t>Поставщик 3</t>
  </si>
  <si>
    <t>РАСЧЕТ НМЦК</t>
  </si>
  <si>
    <t>Средняя цена (руб.)</t>
  </si>
  <si>
    <t>Объект закупки</t>
  </si>
  <si>
    <t>3</t>
  </si>
  <si>
    <t>4</t>
  </si>
  <si>
    <t>5</t>
  </si>
  <si>
    <t>6</t>
  </si>
  <si>
    <t>7</t>
  </si>
  <si>
    <t>8</t>
  </si>
  <si>
    <t>Поставка звукового и видеооборудования</t>
  </si>
  <si>
    <t>Штатив CONDTROL H190 с элевационной головкой 5/8"</t>
  </si>
  <si>
    <t>Универсальное крепление Mount Kit CONDTROL</t>
  </si>
  <si>
    <t>Штатив CONDTROL H150 с элевационной головкой 5/8" (1/4")</t>
  </si>
  <si>
    <t>Переходной винт с 1/4" на 5/8"</t>
  </si>
  <si>
    <t>Головка звукоснимателя Audio-Technica AT-VM95E</t>
  </si>
  <si>
    <t>Головка звукоснимателя Audio-Technica AT-VM95ML</t>
  </si>
  <si>
    <t>Видеорегистратор Pandora Mini Pro</t>
  </si>
  <si>
    <t>Карта памяти 128 ГБ microSDХC Mirex 13613-AD10S128 Class 10 UHS-I U1</t>
  </si>
  <si>
    <t>шт.</t>
  </si>
  <si>
    <t>НМЦК составляет: 105 496 (сто пять тысяч четыреста девяносто шесть) рублей 68 копеек</t>
  </si>
  <si>
    <t>26.70.19.000</t>
  </si>
  <si>
    <t>26.40.51.000</t>
  </si>
  <si>
    <t>26.40.33.114</t>
  </si>
  <si>
    <t>26.20.21.120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</si>
</sst>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#########"/>
  </numFmts>
  <fonts count="12" x14ac:knownFonts="1">
    <font>
      <sz val="11"/>
      <color rgb="FF000000"/>
      <name val="Calibri"/>
      <charset val="204"/>
    </font>
    <font>
      <sz val="11"/>
      <color rgb="FF000000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b/>
      <sz val="16"/>
      <color rgb="FF000000"/>
      <name val="Times New Roman"/>
      <family val="1"/>
      <charset val="204"/>
    </font>
    <font>
      <sz val="12"/>
      <name val="Times New Roman"/>
      <family val="1"/>
      <charset val="204"/>
    </font>
    <font>
      <u/>
      <sz val="11"/>
      <color theme="10"/>
      <name val="Calibri"/>
      <family val="2"/>
      <scheme val="minor"/>
    </font>
    <font>
      <b/>
      <sz val="12"/>
      <color rgb="FF000000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b/>
      <sz val="10"/>
      <color rgb="FF000000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0"/>
      <name val="Times New Roman"/>
      <family val="1"/>
      <charset val="204"/>
    </font>
    <font>
      <sz val="8"/>
      <name val="Calibri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auto="1"/>
      </left>
      <right/>
      <top/>
      <bottom style="thin">
        <color auto="1"/>
      </bottom>
      <diagonal/>
    </border>
  </borders>
  <cellStyleXfs count="2">
    <xf numFmtId="0" fontId="0" fillId="0" borderId="0" applyAlignment="0"/>
    <xf numFmtId="0" fontId="5" fillId="0" borderId="0" applyNumberFormat="0" applyFill="0" applyBorder="0" applyAlignment="0" applyProtection="0"/>
  </cellStyleXfs>
  <cellXfs count="44">
    <xf numFmtId="0" fontId="0" fillId="0" borderId="0" xfId="0"/>
    <xf numFmtId="2" fontId="0" fillId="0" borderId="0" xfId="0" applyNumberFormat="1"/>
    <xf numFmtId="0" fontId="1" fillId="0" borderId="0" xfId="0" applyFont="1"/>
    <xf numFmtId="2" fontId="1" fillId="0" borderId="0" xfId="0" applyNumberFormat="1" applyFont="1"/>
    <xf numFmtId="2" fontId="1" fillId="0" borderId="7" xfId="0" applyNumberFormat="1" applyFont="1" applyBorder="1"/>
    <xf numFmtId="164" fontId="8" fillId="0" borderId="1" xfId="0" applyNumberFormat="1" applyFont="1" applyBorder="1" applyAlignment="1">
      <alignment horizontal="center" vertical="center" wrapText="1"/>
    </xf>
    <xf numFmtId="49" fontId="8" fillId="0" borderId="4" xfId="0" applyNumberFormat="1" applyFont="1" applyBorder="1" applyAlignment="1">
      <alignment horizontal="center" vertical="center" wrapText="1"/>
    </xf>
    <xf numFmtId="49" fontId="8" fillId="0" borderId="1" xfId="0" applyNumberFormat="1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4" fontId="8" fillId="0" borderId="1" xfId="0" applyNumberFormat="1" applyFont="1" applyBorder="1" applyAlignment="1">
      <alignment horizontal="center" vertical="center" wrapText="1"/>
    </xf>
    <xf numFmtId="4" fontId="2" fillId="0" borderId="1" xfId="0" applyNumberFormat="1" applyFont="1" applyBorder="1" applyAlignment="1">
      <alignment horizontal="center" vertical="center" wrapText="1"/>
    </xf>
    <xf numFmtId="10" fontId="2" fillId="0" borderId="1" xfId="0" applyNumberFormat="1" applyFont="1" applyBorder="1" applyAlignment="1">
      <alignment horizontal="center" vertical="center" wrapText="1"/>
    </xf>
    <xf numFmtId="2" fontId="2" fillId="0" borderId="0" xfId="0" applyNumberFormat="1" applyFont="1" applyAlignment="1">
      <alignment horizontal="center" vertical="center"/>
    </xf>
    <xf numFmtId="164" fontId="8" fillId="0" borderId="10" xfId="0" applyNumberFormat="1" applyFont="1" applyBorder="1" applyAlignment="1">
      <alignment horizontal="center" vertical="center" wrapText="1"/>
    </xf>
    <xf numFmtId="2" fontId="8" fillId="0" borderId="10" xfId="0" applyNumberFormat="1" applyFont="1" applyBorder="1" applyAlignment="1">
      <alignment vertical="center"/>
    </xf>
    <xf numFmtId="2" fontId="8" fillId="0" borderId="1" xfId="0" applyNumberFormat="1" applyFont="1" applyBorder="1" applyAlignment="1">
      <alignment horizontal="center" vertical="center"/>
    </xf>
    <xf numFmtId="0" fontId="9" fillId="0" borderId="1" xfId="0" applyFont="1" applyBorder="1" applyAlignment="1">
      <alignment horizontal="center" vertical="center"/>
    </xf>
    <xf numFmtId="2" fontId="10" fillId="0" borderId="1" xfId="0" applyNumberFormat="1" applyFont="1" applyBorder="1" applyAlignment="1">
      <alignment horizontal="center" vertical="center"/>
    </xf>
    <xf numFmtId="2" fontId="9" fillId="0" borderId="1" xfId="0" applyNumberFormat="1" applyFont="1" applyBorder="1" applyAlignment="1">
      <alignment horizontal="center" vertical="center"/>
    </xf>
    <xf numFmtId="2" fontId="10" fillId="0" borderId="1" xfId="1" applyNumberFormat="1" applyFont="1" applyBorder="1" applyAlignment="1">
      <alignment horizontal="center" vertical="center" wrapText="1"/>
    </xf>
    <xf numFmtId="49" fontId="2" fillId="2" borderId="1" xfId="0" applyNumberFormat="1" applyFont="1" applyFill="1" applyBorder="1" applyAlignment="1">
      <alignment horizontal="center" vertical="center" wrapText="1"/>
    </xf>
    <xf numFmtId="0" fontId="9" fillId="2" borderId="1" xfId="0" applyFont="1" applyFill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2" fontId="8" fillId="0" borderId="1" xfId="0" applyNumberFormat="1" applyFont="1" applyBorder="1" applyAlignment="1">
      <alignment horizontal="center" vertical="center" wrapText="1"/>
    </xf>
    <xf numFmtId="0" fontId="2" fillId="0" borderId="11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left" vertical="center" wrapText="1"/>
    </xf>
    <xf numFmtId="0" fontId="2" fillId="0" borderId="6" xfId="0" applyFont="1" applyBorder="1" applyAlignment="1">
      <alignment horizontal="left" vertical="center" wrapText="1"/>
    </xf>
    <xf numFmtId="0" fontId="2" fillId="0" borderId="9" xfId="0" applyFont="1" applyBorder="1" applyAlignment="1">
      <alignment horizontal="left" vertical="center" wrapText="1"/>
    </xf>
    <xf numFmtId="0" fontId="2" fillId="0" borderId="0" xfId="0" applyFont="1" applyAlignment="1">
      <alignment horizontal="left" vertical="center" wrapText="1"/>
    </xf>
    <xf numFmtId="0" fontId="6" fillId="0" borderId="2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 wrapText="1"/>
    </xf>
    <xf numFmtId="0" fontId="6" fillId="0" borderId="0" xfId="0" applyFont="1" applyAlignment="1">
      <alignment horizontal="center" vertical="center" wrapText="1"/>
    </xf>
    <xf numFmtId="0" fontId="6" fillId="0" borderId="8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3" fillId="0" borderId="0" xfId="0" applyFont="1" applyAlignment="1">
      <alignment horizontal="center" wrapText="1"/>
    </xf>
    <xf numFmtId="0" fontId="6" fillId="0" borderId="1" xfId="0" applyFont="1" applyBorder="1" applyAlignment="1">
      <alignment horizontal="center" vertical="center" wrapText="1"/>
    </xf>
    <xf numFmtId="0" fontId="7" fillId="0" borderId="5" xfId="0" applyFont="1" applyBorder="1" applyAlignment="1">
      <alignment horizontal="left" vertical="center" wrapText="1"/>
    </xf>
    <xf numFmtId="0" fontId="7" fillId="0" borderId="6" xfId="0" applyFont="1" applyBorder="1" applyAlignment="1">
      <alignment horizontal="left" vertical="center" wrapText="1"/>
    </xf>
    <xf numFmtId="0" fontId="7" fillId="0" borderId="9" xfId="0" applyFont="1" applyBorder="1" applyAlignment="1">
      <alignment horizontal="left" vertical="center" wrapText="1"/>
    </xf>
    <xf numFmtId="0" fontId="7" fillId="2" borderId="5" xfId="0" applyFont="1" applyFill="1" applyBorder="1" applyAlignment="1">
      <alignment horizontal="left" vertical="center" wrapText="1"/>
    </xf>
    <xf numFmtId="0" fontId="7" fillId="2" borderId="6" xfId="0" applyFont="1" applyFill="1" applyBorder="1" applyAlignment="1">
      <alignment horizontal="left" vertical="center" wrapText="1"/>
    </xf>
    <xf numFmtId="0" fontId="7" fillId="2" borderId="9" xfId="0" applyFont="1" applyFill="1" applyBorder="1" applyAlignment="1">
      <alignment horizontal="left" vertical="center" wrapText="1"/>
    </xf>
  </cellXfs>
  <cellStyles count="2">
    <cellStyle name="Гиперссылка" xfId="1" builtinId="8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wmf"/><Relationship Id="rId2" Type="http://schemas.openxmlformats.org/officeDocument/2006/relationships/image" Target="../media/image2.wmf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429895</xdr:colOff>
      <xdr:row>7</xdr:row>
      <xdr:rowOff>182245</xdr:rowOff>
    </xdr:from>
    <xdr:to>
      <xdr:col>1</xdr:col>
      <xdr:colOff>1521301</xdr:colOff>
      <xdr:row>7</xdr:row>
      <xdr:rowOff>802005</xdr:rowOff>
    </xdr:to>
    <xdr:pic>
      <xdr:nvPicPr>
        <xdr:cNvPr id="2" name="Изображение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29895" y="2923540"/>
          <a:ext cx="1612900" cy="61976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11</xdr:col>
      <xdr:colOff>219075</xdr:colOff>
      <xdr:row>9</xdr:row>
      <xdr:rowOff>85725</xdr:rowOff>
    </xdr:from>
    <xdr:to>
      <xdr:col>11</xdr:col>
      <xdr:colOff>1619885</xdr:colOff>
      <xdr:row>9</xdr:row>
      <xdr:rowOff>614045</xdr:rowOff>
    </xdr:to>
    <xdr:pic>
      <xdr:nvPicPr>
        <xdr:cNvPr id="3" name="Изображение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 preferRelativeResize="0"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0357425" y="4762500"/>
          <a:ext cx="1400810" cy="52832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9</xdr:col>
      <xdr:colOff>123825</xdr:colOff>
      <xdr:row>9</xdr:row>
      <xdr:rowOff>76200</xdr:rowOff>
    </xdr:from>
    <xdr:to>
      <xdr:col>9</xdr:col>
      <xdr:colOff>1200150</xdr:colOff>
      <xdr:row>9</xdr:row>
      <xdr:rowOff>601980</xdr:rowOff>
    </xdr:to>
    <xdr:pic>
      <xdr:nvPicPr>
        <xdr:cNvPr id="4" name="Picture 2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 preferRelativeResize="0"/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36375975" y="4752975"/>
          <a:ext cx="1076325" cy="52578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10</xdr:col>
      <xdr:colOff>180976</xdr:colOff>
      <xdr:row>9</xdr:row>
      <xdr:rowOff>152399</xdr:rowOff>
    </xdr:from>
    <xdr:to>
      <xdr:col>10</xdr:col>
      <xdr:colOff>1381126</xdr:colOff>
      <xdr:row>9</xdr:row>
      <xdr:rowOff>608964</xdr:rowOff>
    </xdr:to>
    <xdr:pic>
      <xdr:nvPicPr>
        <xdr:cNvPr id="5" name="Picture 1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 preferRelativeResize="0"/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37804726" y="4829174"/>
          <a:ext cx="1200150" cy="456565"/>
        </a:xfrm>
        <a:prstGeom prst="rect">
          <a:avLst/>
        </a:prstGeom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D22"/>
  <sheetViews>
    <sheetView tabSelected="1" view="pageBreakPreview" zoomScaleNormal="100" zoomScaleSheetLayoutView="100" workbookViewId="0">
      <selection activeCell="B9" sqref="B9:B10"/>
    </sheetView>
  </sheetViews>
  <sheetFormatPr defaultColWidth="9" defaultRowHeight="15" x14ac:dyDescent="0.25"/>
  <cols>
    <col min="1" max="1" width="7.85546875" customWidth="1"/>
    <col min="2" max="2" width="33.42578125" bestFit="1" customWidth="1"/>
    <col min="3" max="3" width="12.85546875" bestFit="1" customWidth="1"/>
    <col min="4" max="4" width="17" customWidth="1"/>
    <col min="5" max="5" width="8.85546875" customWidth="1"/>
    <col min="6" max="8" width="22" style="1" customWidth="1"/>
    <col min="9" max="9" width="19.5703125" style="1" customWidth="1"/>
    <col min="10" max="10" width="20.5703125" style="1" customWidth="1"/>
    <col min="11" max="11" width="23" style="1" customWidth="1"/>
    <col min="12" max="12" width="27.7109375" customWidth="1"/>
    <col min="13" max="13" width="18.42578125" customWidth="1"/>
    <col min="14" max="1007" width="9.140625" customWidth="1"/>
  </cols>
  <sheetData>
    <row r="1" spans="1:14" ht="15" customHeight="1" x14ac:dyDescent="0.25">
      <c r="A1" s="2"/>
      <c r="B1" s="2"/>
      <c r="C1" s="2"/>
      <c r="D1" s="2"/>
      <c r="E1" s="2"/>
      <c r="F1" s="3"/>
      <c r="G1" s="3"/>
      <c r="H1" s="3"/>
      <c r="I1" s="3"/>
      <c r="J1" s="3"/>
      <c r="K1" s="3"/>
    </row>
    <row r="2" spans="1:14" ht="41.1" customHeight="1" x14ac:dyDescent="0.3">
      <c r="A2" s="36" t="s">
        <v>0</v>
      </c>
      <c r="B2" s="36"/>
      <c r="C2" s="36"/>
      <c r="D2" s="36"/>
      <c r="E2" s="36"/>
      <c r="F2" s="36"/>
      <c r="G2" s="36"/>
      <c r="H2" s="36"/>
      <c r="I2" s="36"/>
      <c r="J2" s="36"/>
      <c r="K2" s="36"/>
      <c r="L2" s="36"/>
    </row>
    <row r="3" spans="1:14" ht="15" customHeight="1" x14ac:dyDescent="0.25">
      <c r="A3" s="2"/>
      <c r="B3" s="2"/>
      <c r="C3" s="2"/>
      <c r="D3" s="2"/>
      <c r="E3" s="2"/>
      <c r="F3" s="3"/>
      <c r="G3" s="3"/>
      <c r="H3" s="3"/>
      <c r="I3" s="3"/>
      <c r="J3" s="3"/>
      <c r="K3" s="3"/>
    </row>
    <row r="4" spans="1:14" x14ac:dyDescent="0.25">
      <c r="A4" s="2"/>
      <c r="B4" s="2"/>
      <c r="C4" s="2"/>
      <c r="D4" s="2"/>
      <c r="E4" s="2"/>
      <c r="F4" s="3"/>
      <c r="G4" s="3"/>
      <c r="H4" s="3"/>
      <c r="I4" s="3"/>
      <c r="J4" s="4"/>
      <c r="K4" s="3"/>
    </row>
    <row r="5" spans="1:14" ht="27" customHeight="1" x14ac:dyDescent="0.25">
      <c r="A5" s="37" t="s">
        <v>20</v>
      </c>
      <c r="B5" s="37"/>
      <c r="C5" s="41" t="s">
        <v>27</v>
      </c>
      <c r="D5" s="42"/>
      <c r="E5" s="42"/>
      <c r="F5" s="42"/>
      <c r="G5" s="42"/>
      <c r="H5" s="42"/>
      <c r="I5" s="42"/>
      <c r="J5" s="42"/>
      <c r="K5" s="42"/>
      <c r="L5" s="43"/>
    </row>
    <row r="6" spans="1:14" ht="47.25" customHeight="1" x14ac:dyDescent="0.25">
      <c r="A6" s="37" t="s">
        <v>1</v>
      </c>
      <c r="B6" s="37"/>
      <c r="C6" s="38" t="s">
        <v>2</v>
      </c>
      <c r="D6" s="39"/>
      <c r="E6" s="39"/>
      <c r="F6" s="39"/>
      <c r="G6" s="39"/>
      <c r="H6" s="39"/>
      <c r="I6" s="39"/>
      <c r="J6" s="39"/>
      <c r="K6" s="39"/>
      <c r="L6" s="40"/>
    </row>
    <row r="7" spans="1:14" ht="42.75" customHeight="1" x14ac:dyDescent="0.25">
      <c r="A7" s="31" t="s">
        <v>18</v>
      </c>
      <c r="B7" s="32"/>
      <c r="C7" s="33"/>
      <c r="D7" s="33"/>
      <c r="E7" s="33"/>
      <c r="F7" s="33"/>
      <c r="G7" s="33"/>
      <c r="H7" s="33"/>
      <c r="I7" s="33"/>
      <c r="J7" s="33"/>
      <c r="K7" s="33"/>
      <c r="L7" s="34"/>
    </row>
    <row r="8" spans="1:14" ht="145.5" customHeight="1" x14ac:dyDescent="0.25">
      <c r="A8" s="35" t="s">
        <v>12</v>
      </c>
      <c r="B8" s="35"/>
      <c r="C8" s="35"/>
      <c r="D8" s="35"/>
      <c r="E8" s="35"/>
      <c r="F8" s="35"/>
      <c r="G8" s="35"/>
      <c r="H8" s="35"/>
      <c r="I8" s="35"/>
      <c r="J8" s="35"/>
      <c r="K8" s="35"/>
      <c r="L8" s="35"/>
    </row>
    <row r="9" spans="1:14" ht="42" customHeight="1" x14ac:dyDescent="0.25">
      <c r="A9" s="24" t="s">
        <v>3</v>
      </c>
      <c r="B9" s="24" t="s">
        <v>4</v>
      </c>
      <c r="C9" s="25" t="s">
        <v>5</v>
      </c>
      <c r="D9" s="24" t="s">
        <v>6</v>
      </c>
      <c r="E9" s="25" t="s">
        <v>7</v>
      </c>
      <c r="F9" s="5" t="s">
        <v>15</v>
      </c>
      <c r="G9" s="5" t="s">
        <v>16</v>
      </c>
      <c r="H9" s="5" t="s">
        <v>17</v>
      </c>
      <c r="I9" s="25" t="s">
        <v>19</v>
      </c>
      <c r="J9" s="6" t="s">
        <v>8</v>
      </c>
      <c r="K9" s="6" t="s">
        <v>9</v>
      </c>
      <c r="L9" s="16" t="s">
        <v>10</v>
      </c>
    </row>
    <row r="10" spans="1:14" ht="58.5" customHeight="1" x14ac:dyDescent="0.25">
      <c r="A10" s="24"/>
      <c r="B10" s="24"/>
      <c r="C10" s="25"/>
      <c r="D10" s="24"/>
      <c r="E10" s="25"/>
      <c r="F10" s="5" t="s">
        <v>11</v>
      </c>
      <c r="G10" s="5" t="s">
        <v>11</v>
      </c>
      <c r="H10" s="5" t="s">
        <v>11</v>
      </c>
      <c r="I10" s="25"/>
      <c r="J10" s="7"/>
      <c r="K10" s="7"/>
      <c r="L10" s="15"/>
    </row>
    <row r="11" spans="1:14" ht="25.5" x14ac:dyDescent="0.25">
      <c r="A11" s="8" t="s">
        <v>13</v>
      </c>
      <c r="B11" s="9" t="s">
        <v>28</v>
      </c>
      <c r="C11" s="21" t="s">
        <v>38</v>
      </c>
      <c r="D11" s="8" t="s">
        <v>36</v>
      </c>
      <c r="E11" s="17">
        <v>1</v>
      </c>
      <c r="F11" s="18">
        <v>6850</v>
      </c>
      <c r="G11" s="18">
        <v>7000</v>
      </c>
      <c r="H11" s="19">
        <v>6900</v>
      </c>
      <c r="I11" s="10">
        <f>ROUND((AVERAGE(F11:H11)),2)</f>
        <v>6916.67</v>
      </c>
      <c r="J11" s="11">
        <f t="shared" ref="J11:J18" si="0">STDEV(F11:H11)</f>
        <v>76.376261582597337</v>
      </c>
      <c r="K11" s="12">
        <f t="shared" ref="K11:K18" si="1">STDEV(F11:H11)/AVERAGE(F11:H11)</f>
        <v>1.1042351072182746E-2</v>
      </c>
      <c r="L11" s="5">
        <f>ROUND((I11*E11),2)</f>
        <v>6916.67</v>
      </c>
      <c r="M11" s="1"/>
      <c r="N11" s="1"/>
    </row>
    <row r="12" spans="1:14" ht="25.5" x14ac:dyDescent="0.25">
      <c r="A12" s="8" t="s">
        <v>14</v>
      </c>
      <c r="B12" s="9" t="s">
        <v>29</v>
      </c>
      <c r="C12" s="21" t="s">
        <v>38</v>
      </c>
      <c r="D12" s="8" t="s">
        <v>36</v>
      </c>
      <c r="E12" s="17">
        <v>1</v>
      </c>
      <c r="F12" s="18">
        <v>5290</v>
      </c>
      <c r="G12" s="20">
        <v>5400</v>
      </c>
      <c r="H12" s="19">
        <v>5260</v>
      </c>
      <c r="I12" s="10">
        <f>ROUND((AVERAGE(F12:H12)),2)</f>
        <v>5316.67</v>
      </c>
      <c r="J12" s="11">
        <f t="shared" si="0"/>
        <v>73.711147958319941</v>
      </c>
      <c r="K12" s="12">
        <f t="shared" si="1"/>
        <v>1.3864165760185568E-2</v>
      </c>
      <c r="L12" s="5">
        <f t="shared" ref="L12:L18" si="2">ROUND((I12*E12),2)</f>
        <v>5316.67</v>
      </c>
      <c r="M12" s="1"/>
      <c r="N12" s="1"/>
    </row>
    <row r="13" spans="1:14" ht="25.5" x14ac:dyDescent="0.25">
      <c r="A13" s="8" t="s">
        <v>21</v>
      </c>
      <c r="B13" s="9" t="s">
        <v>30</v>
      </c>
      <c r="C13" s="21" t="s">
        <v>38</v>
      </c>
      <c r="D13" s="8" t="s">
        <v>36</v>
      </c>
      <c r="E13" s="17">
        <v>1</v>
      </c>
      <c r="F13" s="18">
        <v>4000</v>
      </c>
      <c r="G13" s="20">
        <v>4120</v>
      </c>
      <c r="H13" s="19">
        <v>3940</v>
      </c>
      <c r="I13" s="10">
        <f t="shared" ref="I13:I18" si="3">ROUND((AVERAGE(F13:H13)),2)</f>
        <v>4020</v>
      </c>
      <c r="J13" s="11">
        <f t="shared" si="0"/>
        <v>91.651513899116793</v>
      </c>
      <c r="K13" s="12">
        <f t="shared" si="1"/>
        <v>2.2798884054506665E-2</v>
      </c>
      <c r="L13" s="5">
        <f t="shared" si="2"/>
        <v>4020</v>
      </c>
      <c r="M13" s="1"/>
      <c r="N13" s="1"/>
    </row>
    <row r="14" spans="1:14" x14ac:dyDescent="0.25">
      <c r="A14" s="8" t="s">
        <v>22</v>
      </c>
      <c r="B14" s="22" t="s">
        <v>31</v>
      </c>
      <c r="C14" s="21" t="s">
        <v>38</v>
      </c>
      <c r="D14" s="8" t="s">
        <v>36</v>
      </c>
      <c r="E14" s="17">
        <v>2</v>
      </c>
      <c r="F14" s="18">
        <v>595</v>
      </c>
      <c r="G14" s="20">
        <v>600</v>
      </c>
      <c r="H14" s="19">
        <v>580</v>
      </c>
      <c r="I14" s="10">
        <f t="shared" si="3"/>
        <v>591.66999999999996</v>
      </c>
      <c r="J14" s="11">
        <f t="shared" si="0"/>
        <v>10.408329997330664</v>
      </c>
      <c r="K14" s="12">
        <f t="shared" si="1"/>
        <v>1.7591543657460278E-2</v>
      </c>
      <c r="L14" s="5">
        <f t="shared" si="2"/>
        <v>1183.3399999999999</v>
      </c>
      <c r="M14" s="1"/>
      <c r="N14" s="1"/>
    </row>
    <row r="15" spans="1:14" ht="25.5" x14ac:dyDescent="0.25">
      <c r="A15" s="8" t="s">
        <v>23</v>
      </c>
      <c r="B15" s="22" t="s">
        <v>32</v>
      </c>
      <c r="C15" s="21" t="s">
        <v>39</v>
      </c>
      <c r="D15" s="8" t="s">
        <v>36</v>
      </c>
      <c r="E15" s="17">
        <v>1</v>
      </c>
      <c r="F15" s="18">
        <v>8990</v>
      </c>
      <c r="G15" s="20">
        <v>9000</v>
      </c>
      <c r="H15" s="19">
        <v>8960</v>
      </c>
      <c r="I15" s="10">
        <f t="shared" si="3"/>
        <v>8983.33</v>
      </c>
      <c r="J15" s="11">
        <f t="shared" si="0"/>
        <v>20.816659994661329</v>
      </c>
      <c r="K15" s="12">
        <f t="shared" si="1"/>
        <v>2.3172534316877173E-3</v>
      </c>
      <c r="L15" s="5">
        <f t="shared" si="2"/>
        <v>8983.33</v>
      </c>
      <c r="M15" s="1"/>
      <c r="N15" s="1"/>
    </row>
    <row r="16" spans="1:14" ht="25.5" x14ac:dyDescent="0.25">
      <c r="A16" s="8" t="s">
        <v>24</v>
      </c>
      <c r="B16" s="22" t="s">
        <v>33</v>
      </c>
      <c r="C16" s="21" t="s">
        <v>39</v>
      </c>
      <c r="D16" s="8" t="s">
        <v>36</v>
      </c>
      <c r="E16" s="17">
        <v>1</v>
      </c>
      <c r="F16" s="18">
        <v>39000</v>
      </c>
      <c r="G16" s="20">
        <v>39100</v>
      </c>
      <c r="H16" s="19">
        <v>38980</v>
      </c>
      <c r="I16" s="10">
        <f t="shared" si="3"/>
        <v>39026.67</v>
      </c>
      <c r="J16" s="11">
        <f t="shared" si="0"/>
        <v>64.291005073286371</v>
      </c>
      <c r="K16" s="12">
        <f t="shared" si="1"/>
        <v>1.6473609089499412E-3</v>
      </c>
      <c r="L16" s="5">
        <f t="shared" si="2"/>
        <v>39026.67</v>
      </c>
      <c r="M16" s="1"/>
      <c r="N16" s="1"/>
    </row>
    <row r="17" spans="1:30" x14ac:dyDescent="0.25">
      <c r="A17" s="8" t="s">
        <v>25</v>
      </c>
      <c r="B17" s="22" t="s">
        <v>34</v>
      </c>
      <c r="C17" s="21" t="s">
        <v>40</v>
      </c>
      <c r="D17" s="8" t="s">
        <v>36</v>
      </c>
      <c r="E17" s="17">
        <v>3</v>
      </c>
      <c r="F17" s="18">
        <v>11200</v>
      </c>
      <c r="G17" s="20">
        <v>13000</v>
      </c>
      <c r="H17" s="19">
        <v>10000</v>
      </c>
      <c r="I17" s="10">
        <f t="shared" si="3"/>
        <v>11400</v>
      </c>
      <c r="J17" s="11">
        <f t="shared" si="0"/>
        <v>1509.96688705415</v>
      </c>
      <c r="K17" s="12">
        <f t="shared" si="1"/>
        <v>0.13245323570650439</v>
      </c>
      <c r="L17" s="5">
        <f t="shared" si="2"/>
        <v>34200</v>
      </c>
      <c r="M17" s="1"/>
      <c r="N17" s="1"/>
    </row>
    <row r="18" spans="1:30" ht="25.5" x14ac:dyDescent="0.25">
      <c r="A18" s="8" t="s">
        <v>26</v>
      </c>
      <c r="B18" s="22" t="s">
        <v>35</v>
      </c>
      <c r="C18" s="21" t="s">
        <v>41</v>
      </c>
      <c r="D18" s="8" t="s">
        <v>36</v>
      </c>
      <c r="E18" s="17">
        <v>3</v>
      </c>
      <c r="F18" s="18">
        <v>1950</v>
      </c>
      <c r="G18" s="20">
        <v>2000</v>
      </c>
      <c r="H18" s="19">
        <v>1900</v>
      </c>
      <c r="I18" s="10">
        <f t="shared" si="3"/>
        <v>1950</v>
      </c>
      <c r="J18" s="11">
        <f t="shared" si="0"/>
        <v>50</v>
      </c>
      <c r="K18" s="12">
        <f t="shared" si="1"/>
        <v>2.564102564102564E-2</v>
      </c>
      <c r="L18" s="5">
        <f t="shared" si="2"/>
        <v>5850</v>
      </c>
      <c r="M18" s="1"/>
      <c r="N18" s="1"/>
    </row>
    <row r="19" spans="1:30" x14ac:dyDescent="0.25">
      <c r="A19" s="26"/>
      <c r="B19" s="26"/>
      <c r="C19" s="26"/>
      <c r="D19" s="26"/>
      <c r="E19" s="26"/>
      <c r="F19" s="26"/>
      <c r="G19" s="26"/>
      <c r="H19" s="26"/>
      <c r="I19" s="26"/>
      <c r="J19" s="26"/>
      <c r="K19" s="13"/>
      <c r="L19" s="14">
        <f>SUM(L11:L18)</f>
        <v>105496.68</v>
      </c>
    </row>
    <row r="20" spans="1:30" ht="36.75" customHeight="1" x14ac:dyDescent="0.25">
      <c r="A20" s="27" t="s">
        <v>37</v>
      </c>
      <c r="B20" s="28"/>
      <c r="C20" s="28"/>
      <c r="D20" s="28"/>
      <c r="E20" s="28"/>
      <c r="F20" s="28"/>
      <c r="G20" s="28"/>
      <c r="H20" s="28"/>
      <c r="I20" s="28"/>
      <c r="J20" s="28"/>
      <c r="K20" s="28"/>
      <c r="L20" s="28"/>
      <c r="M20" s="28"/>
      <c r="N20" s="28"/>
      <c r="O20" s="28"/>
      <c r="P20" s="28"/>
      <c r="Q20" s="28"/>
      <c r="R20" s="28"/>
      <c r="S20" s="28"/>
      <c r="T20" s="28"/>
      <c r="U20" s="28"/>
      <c r="V20" s="28"/>
      <c r="W20" s="28"/>
      <c r="X20" s="28"/>
      <c r="Y20" s="28"/>
      <c r="Z20" s="28"/>
      <c r="AA20" s="28"/>
      <c r="AB20" s="28"/>
      <c r="AC20" s="28"/>
      <c r="AD20" s="29"/>
    </row>
    <row r="21" spans="1:30" x14ac:dyDescent="0.25">
      <c r="A21" s="30"/>
      <c r="B21" s="30"/>
      <c r="C21" s="30"/>
      <c r="D21" s="30"/>
      <c r="E21" s="30"/>
      <c r="F21" s="30"/>
      <c r="G21" s="30"/>
      <c r="H21" s="30"/>
      <c r="I21" s="30"/>
      <c r="J21" s="30"/>
      <c r="K21" s="30"/>
      <c r="L21" s="30"/>
      <c r="M21" s="30"/>
      <c r="N21" s="30"/>
      <c r="O21" s="30"/>
      <c r="P21" s="30"/>
      <c r="Q21" s="30"/>
      <c r="R21" s="30"/>
      <c r="S21" s="30"/>
      <c r="T21" s="30"/>
      <c r="U21" s="30"/>
      <c r="V21" s="30"/>
      <c r="W21" s="30"/>
      <c r="X21" s="30"/>
      <c r="Y21" s="30"/>
      <c r="Z21" s="30"/>
      <c r="AA21" s="30"/>
      <c r="AB21" s="30"/>
      <c r="AC21" s="30"/>
      <c r="AD21" s="30"/>
    </row>
    <row r="22" spans="1:30" x14ac:dyDescent="0.25">
      <c r="A22" s="23"/>
      <c r="B22" s="23"/>
      <c r="C22" s="23"/>
      <c r="D22" s="23"/>
      <c r="E22" s="23"/>
      <c r="F22" s="23"/>
      <c r="G22" s="23"/>
      <c r="H22" s="23"/>
      <c r="I22" s="23"/>
      <c r="J22" s="23"/>
      <c r="K22" s="23"/>
      <c r="L22" s="23"/>
    </row>
  </sheetData>
  <mergeCells count="17">
    <mergeCell ref="A7:L7"/>
    <mergeCell ref="A8:L8"/>
    <mergeCell ref="A2:L2"/>
    <mergeCell ref="A5:B5"/>
    <mergeCell ref="A6:B6"/>
    <mergeCell ref="C5:L5"/>
    <mergeCell ref="C6:L6"/>
    <mergeCell ref="A22:L22"/>
    <mergeCell ref="D9:D10"/>
    <mergeCell ref="E9:E10"/>
    <mergeCell ref="A9:A10"/>
    <mergeCell ref="C9:C10"/>
    <mergeCell ref="B9:B10"/>
    <mergeCell ref="A19:J19"/>
    <mergeCell ref="I9:I10"/>
    <mergeCell ref="A20:AD20"/>
    <mergeCell ref="A21:AD21"/>
  </mergeCells>
  <phoneticPr fontId="11" type="noConversion"/>
  <pageMargins left="0.24027777777777801" right="0.24027777777777801" top="0.05" bottom="0.209722222222222" header="0.51180555555555496" footer="0.51180555555555496"/>
  <pageSetup paperSize="9" scale="60" orientation="landscape" useFirstPageNumber="1" horizontalDpi="300" verticalDpi="300" r:id="rId1"/>
  <ignoredErrors>
    <ignoredError sqref="I11:K11" formulaRange="1"/>
  </ignoredError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Лист1</vt:lpstr>
      <vt:lpstr>Лист1!Область_печати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Аюпов Дамир Айратович</dc:creator>
  <cp:lastModifiedBy>Плаксун Василий Васильевич</cp:lastModifiedBy>
  <cp:revision>7</cp:revision>
  <cp:lastPrinted>2024-10-17T12:03:26Z</cp:lastPrinted>
  <dcterms:created xsi:type="dcterms:W3CDTF">2014-01-17T11:35:00Z</dcterms:created>
  <dcterms:modified xsi:type="dcterms:W3CDTF">2026-08-19T11:41:44Z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1049-11.2.0.10101</vt:lpwstr>
  </property>
  <property fmtid="{D5CDD505-2E9C-101B-9397-08002B2CF9AE}" pid="3" name="Generator">
    <vt:lpwstr>NPOI</vt:lpwstr>
  </property>
  <property fmtid="{D5CDD505-2E9C-101B-9397-08002B2CF9AE}" pid="4" name="Generator Version">
    <vt:lpwstr>2.4.1</vt:lpwstr>
  </property>
</Properties>
</file>