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заловы\Downloads\"/>
    </mc:Choice>
  </mc:AlternateContent>
  <bookViews>
    <workbookView xWindow="0" yWindow="0" windowWidth="2370" windowHeight="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1" i="1" l="1"/>
  <c r="L11" i="1" s="1"/>
  <c r="M11" i="1" s="1"/>
  <c r="N11" i="1" s="1"/>
  <c r="H11" i="1"/>
  <c r="I11" i="1" s="1"/>
  <c r="J11" i="1" s="1"/>
  <c r="K10" i="1"/>
  <c r="L10" i="1" s="1"/>
  <c r="M10" i="1" s="1"/>
  <c r="N10" i="1" s="1"/>
  <c r="H10" i="1"/>
  <c r="I10" i="1" s="1"/>
  <c r="J10" i="1" s="1"/>
  <c r="N12" i="1" l="1"/>
</calcChain>
</file>

<file path=xl/sharedStrings.xml><?xml version="1.0" encoding="utf-8"?>
<sst xmlns="http://schemas.openxmlformats.org/spreadsheetml/2006/main" count="32" uniqueCount="31">
  <si>
    <t>Обоснование начальной (максимальной) цены контракта</t>
  </si>
  <si>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</si>
  <si>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</si>
  <si>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</si>
  <si>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</si>
  <si>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</si>
  <si>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</si>
  <si>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</si>
  <si>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</si>
  <si>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</si>
  <si>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</si>
  <si>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</si>
  <si>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</si>
  <si>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</si>
  <si>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Характеристики объекта закупки</t>
  </si>
  <si>
    <t>Используемый метод определения НМЦК 
с обоснованием:</t>
  </si>
  <si>
    <t>Расчет НМЦК:</t>
  </si>
  <si>
    <t xml:space="preserve">Метод сопоставимых рыночных цен </t>
  </si>
  <si>
    <t xml:space="preserve">Дата подготовки обоснования НМЦК: </t>
  </si>
  <si>
    <t>В соответствии с техническим заданием</t>
  </si>
  <si>
    <t>Поставщик № 1</t>
  </si>
  <si>
    <t>Поставщик № 2</t>
  </si>
  <si>
    <t>Поставщик № 3</t>
  </si>
  <si>
    <t>В результате проведенного расчета НМЦК контракта составила, руб.:</t>
  </si>
  <si>
    <t>на проведение работ по перезарядке и техническому обслуживанию огнетушителей ФКУ ИК-3 ГУФСИН России по г. Санкт-Петербургу и Ленинградской области</t>
  </si>
  <si>
    <t>____________________М.В. Кикин</t>
  </si>
  <si>
    <t>Перезарядка огнетушителя ОП-35</t>
  </si>
  <si>
    <t>Перезарядка огнетушителя ОП-4</t>
  </si>
  <si>
    <t>шт</t>
  </si>
  <si>
    <t>"______"_____________________________2026 г.</t>
  </si>
  <si>
    <t xml:space="preserve"> Наименование предмета контракта ОКПД 29.24.92.110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</si>
</sst>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justify"/>
      <protection locked="0"/>
    </xf>
    <xf numFmtId="2" fontId="0" fillId="0" borderId="0" xfId="0" applyNumberForma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1860176</xdr:rowOff>
    </xdr:from>
    <xdr:to>
      <xdr:col>11</xdr:col>
      <xdr:colOff>0</xdr:colOff>
      <xdr:row>8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1"/>
  <sheetViews>
    <sheetView tabSelected="1" view="pageBreakPreview" zoomScale="85" zoomScaleNormal="85" zoomScaleSheetLayoutView="85" workbookViewId="0">
      <selection activeCell="B11" sqref="B11"/>
    </sheetView>
  </sheetViews>
  <sheetFormatPr defaultRowHeight="15" x14ac:dyDescent="0.25"/>
  <cols>
    <col min="2" max="2" width="30.140625" bestFit="1" customWidth="1"/>
    <col min="3" max="3" width="8.42578125" customWidth="1"/>
    <col min="5" max="5" width="12.28515625" customWidth="1"/>
    <col min="6" max="6" width="12.140625" customWidth="1"/>
    <col min="7" max="7" width="11.7109375" customWidth="1"/>
    <col min="8" max="8" width="12" customWidth="1"/>
    <col min="9" max="9" width="13.42578125" customWidth="1"/>
    <col min="10" max="10" width="11.7109375" customWidth="1"/>
    <col min="11" max="11" width="22.140625" customWidth="1"/>
    <col min="12" max="12" width="13" customWidth="1"/>
    <col min="13" max="13" width="9.7109375" bestFit="1" customWidth="1"/>
    <col min="14" max="14" width="12.5703125" customWidth="1"/>
  </cols>
  <sheetData>
    <row r="1" spans="1:14" s="3" customFormat="1" x14ac:dyDescent="0.25"/>
    <row r="2" spans="1:14" s="3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3" customFormat="1" ht="18" customHeight="1" x14ac:dyDescent="0.25">
      <c r="A3" s="24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3" customFormat="1" x14ac:dyDescent="0.25"/>
    <row r="5" spans="1:14" s="3" customFormat="1" ht="18" customHeight="1" x14ac:dyDescent="0.25">
      <c r="A5" s="37" t="s">
        <v>14</v>
      </c>
      <c r="B5" s="38"/>
      <c r="C5" s="34" t="s">
        <v>19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1:14" s="3" customFormat="1" ht="21.75" customHeight="1" x14ac:dyDescent="0.25">
      <c r="A6" s="37" t="s">
        <v>15</v>
      </c>
      <c r="B6" s="38"/>
      <c r="C6" s="37" t="s">
        <v>17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3" customFormat="1" ht="15" customHeight="1" x14ac:dyDescent="0.25">
      <c r="A7" s="39" t="s">
        <v>16</v>
      </c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39" customHeight="1" x14ac:dyDescent="0.25">
      <c r="A8" s="28" t="s">
        <v>1</v>
      </c>
      <c r="B8" s="29" t="s">
        <v>30</v>
      </c>
      <c r="C8" s="29" t="s">
        <v>2</v>
      </c>
      <c r="D8" s="29" t="s">
        <v>3</v>
      </c>
      <c r="E8" s="26" t="s">
        <v>4</v>
      </c>
      <c r="F8" s="27"/>
      <c r="G8" s="27"/>
      <c r="H8" s="30" t="s">
        <v>5</v>
      </c>
      <c r="I8" s="30"/>
      <c r="J8" s="30"/>
      <c r="K8" s="31" t="s">
        <v>6</v>
      </c>
      <c r="L8" s="32"/>
      <c r="M8" s="32"/>
      <c r="N8" s="33"/>
    </row>
    <row r="9" spans="1:14" ht="171.75" customHeight="1" x14ac:dyDescent="0.25">
      <c r="A9" s="28"/>
      <c r="B9" s="29"/>
      <c r="C9" s="29"/>
      <c r="D9" s="29"/>
      <c r="E9" s="19" t="s">
        <v>20</v>
      </c>
      <c r="F9" s="19" t="s">
        <v>21</v>
      </c>
      <c r="G9" s="19" t="s">
        <v>22</v>
      </c>
      <c r="H9" s="4" t="s">
        <v>7</v>
      </c>
      <c r="I9" s="4" t="s">
        <v>8</v>
      </c>
      <c r="J9" s="5" t="s">
        <v>9</v>
      </c>
      <c r="K9" s="6" t="s">
        <v>10</v>
      </c>
      <c r="L9" s="7" t="s">
        <v>11</v>
      </c>
      <c r="M9" s="7" t="s">
        <v>12</v>
      </c>
      <c r="N9" s="7" t="s">
        <v>13</v>
      </c>
    </row>
    <row r="10" spans="1:14" x14ac:dyDescent="0.25">
      <c r="A10" s="21">
        <v>1</v>
      </c>
      <c r="B10" s="1" t="s">
        <v>26</v>
      </c>
      <c r="C10" s="2" t="s">
        <v>28</v>
      </c>
      <c r="D10" s="2">
        <v>2</v>
      </c>
      <c r="E10" s="14">
        <v>2220</v>
      </c>
      <c r="F10" s="14">
        <v>2036</v>
      </c>
      <c r="G10" s="14">
        <v>1850</v>
      </c>
      <c r="H10" s="15">
        <f>AVERAGE(E10:G10)</f>
        <v>2035.3333333333333</v>
      </c>
      <c r="I10" s="16">
        <f>SQRT((SUM(IF(E10&gt;0,POWER(E10-H10,2),0),IF(F10&gt;0,POWER(F10-H10,2),0),IF(G10&gt;0,POWER(G10-H10,2),0))))</f>
        <v>261.63078310219282</v>
      </c>
      <c r="J10" s="16">
        <f t="shared" ref="J10:J11" si="0">I10/H10*100</f>
        <v>12.854443978162111</v>
      </c>
      <c r="K10" s="17">
        <f>((D10/COUNTA(E10:G10))*(SUM(E10:G10)))</f>
        <v>4070.6666666666665</v>
      </c>
      <c r="L10" s="18">
        <f>K10/D10</f>
        <v>2035.3333333333333</v>
      </c>
      <c r="M10" s="17">
        <f t="shared" ref="M10:M11" si="1">ROUNDDOWN(L10,2)</f>
        <v>2035.33</v>
      </c>
      <c r="N10" s="17">
        <f>M10*D10</f>
        <v>4070.66</v>
      </c>
    </row>
    <row r="11" spans="1:14" x14ac:dyDescent="0.25">
      <c r="A11" s="21">
        <v>2</v>
      </c>
      <c r="B11" s="1" t="s">
        <v>27</v>
      </c>
      <c r="C11" s="2" t="s">
        <v>28</v>
      </c>
      <c r="D11" s="2">
        <v>116</v>
      </c>
      <c r="E11" s="14">
        <v>444</v>
      </c>
      <c r="F11" s="14">
        <v>408</v>
      </c>
      <c r="G11" s="14">
        <v>370</v>
      </c>
      <c r="H11" s="15">
        <f t="shared" ref="H11" si="2">AVERAGE(E11:G11)</f>
        <v>407.33333333333331</v>
      </c>
      <c r="I11" s="16">
        <f t="shared" ref="I11" si="3">SQRT((SUM(IF(E11&gt;0,POWER(E11-H11,2),0),IF(F11&gt;0,POWER(F11-H11,2),0),IF(G11&gt;0,POWER(G11-H11,2),0))))</f>
        <v>52.332271751440977</v>
      </c>
      <c r="J11" s="16">
        <f t="shared" si="0"/>
        <v>12.847529889879128</v>
      </c>
      <c r="K11" s="17">
        <f t="shared" ref="K11" si="4">((D11/COUNTA(E11:G11))*(SUM(E11:G11)))</f>
        <v>47250.666666666664</v>
      </c>
      <c r="L11" s="18">
        <f t="shared" ref="L11" si="5">K11/D11</f>
        <v>407.33333333333331</v>
      </c>
      <c r="M11" s="17">
        <f t="shared" si="1"/>
        <v>407.33</v>
      </c>
      <c r="N11" s="17">
        <f t="shared" ref="N11" si="6">M11*D11</f>
        <v>47250.28</v>
      </c>
    </row>
    <row r="12" spans="1:14" x14ac:dyDescent="0.25">
      <c r="A12" s="42" t="s">
        <v>23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20">
        <f>SUM(N10:N11)</f>
        <v>51320.94</v>
      </c>
    </row>
    <row r="13" spans="1:14" s="3" customFormat="1" ht="15" customHeight="1" x14ac:dyDescent="0.25">
      <c r="A13" s="45" t="s">
        <v>18</v>
      </c>
      <c r="B13" s="46"/>
      <c r="C13" s="47">
        <v>46168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8"/>
    </row>
    <row r="14" spans="1:14" s="3" customFormat="1" ht="15.75" x14ac:dyDescent="0.25">
      <c r="A14" s="8"/>
      <c r="I14" s="9"/>
    </row>
    <row r="15" spans="1:14" s="3" customFormat="1" ht="15.75" x14ac:dyDescent="0.25">
      <c r="A15" s="22"/>
      <c r="B15" s="22"/>
      <c r="C15" s="22"/>
      <c r="D15" s="22"/>
      <c r="E15" s="22"/>
      <c r="F15" s="10"/>
      <c r="G15" s="10"/>
      <c r="H15" s="10"/>
      <c r="I15" s="10"/>
      <c r="J15" s="10"/>
      <c r="K15" s="10"/>
      <c r="L15" s="11"/>
      <c r="M15" s="11"/>
      <c r="N15" s="11"/>
    </row>
    <row r="16" spans="1:14" s="3" customFormat="1" ht="15.75" x14ac:dyDescent="0.25">
      <c r="A16" s="22"/>
      <c r="B16" s="22"/>
      <c r="C16" s="22"/>
      <c r="D16" s="22"/>
      <c r="E16" s="22"/>
      <c r="F16" s="10"/>
      <c r="G16" s="10"/>
      <c r="H16" s="10"/>
      <c r="I16" s="10"/>
      <c r="J16" s="10"/>
      <c r="K16" s="10"/>
      <c r="L16" s="11"/>
      <c r="M16" s="11"/>
      <c r="N16" s="11"/>
    </row>
    <row r="17" spans="1:14" s="3" customFormat="1" ht="15.75" x14ac:dyDescent="0.25">
      <c r="A17" s="22" t="s">
        <v>25</v>
      </c>
      <c r="B17" s="22"/>
      <c r="C17" s="22"/>
      <c r="D17" s="22"/>
      <c r="E17" s="22"/>
      <c r="F17" s="10"/>
      <c r="G17" s="10"/>
      <c r="H17" s="10"/>
      <c r="I17" s="10"/>
      <c r="J17" s="10"/>
      <c r="K17" s="10"/>
      <c r="L17" s="11"/>
      <c r="M17" s="11"/>
      <c r="N17" s="11"/>
    </row>
    <row r="18" spans="1:14" s="3" customFormat="1" ht="15.75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s="3" customFormat="1" ht="15.75" x14ac:dyDescent="0.25">
      <c r="A19" s="22" t="s">
        <v>29</v>
      </c>
      <c r="B19" s="22"/>
      <c r="C19" s="22"/>
      <c r="D19" s="22"/>
      <c r="E19" s="22"/>
      <c r="F19" s="22"/>
      <c r="G19" s="22"/>
      <c r="H19" s="10"/>
      <c r="I19" s="10"/>
      <c r="J19" s="10"/>
      <c r="K19" s="10"/>
      <c r="L19" s="11"/>
      <c r="M19" s="11"/>
      <c r="N19" s="11"/>
    </row>
    <row r="20" spans="1:14" s="3" customFormat="1" ht="15.75" x14ac:dyDescent="0.25">
      <c r="A20" s="22"/>
      <c r="B20" s="22"/>
      <c r="C20" s="22"/>
      <c r="D20" s="22"/>
      <c r="E20" s="22"/>
      <c r="F20" s="22"/>
      <c r="G20" s="22"/>
      <c r="H20" s="12"/>
      <c r="I20" s="12"/>
      <c r="J20" s="12"/>
      <c r="K20" s="12"/>
      <c r="L20" s="13"/>
      <c r="M20" s="13"/>
      <c r="N20" s="13"/>
    </row>
    <row r="21" spans="1:14" s="3" customFormat="1" x14ac:dyDescent="0.25"/>
    <row r="22" spans="1:14" s="3" customFormat="1" x14ac:dyDescent="0.25"/>
    <row r="23" spans="1:14" s="3" customFormat="1" x14ac:dyDescent="0.25"/>
    <row r="24" spans="1:14" s="3" customFormat="1" x14ac:dyDescent="0.25"/>
    <row r="25" spans="1:14" s="3" customFormat="1" x14ac:dyDescent="0.25"/>
    <row r="26" spans="1:14" s="3" customFormat="1" x14ac:dyDescent="0.25"/>
    <row r="27" spans="1:14" s="3" customFormat="1" x14ac:dyDescent="0.25"/>
    <row r="28" spans="1:14" s="3" customFormat="1" x14ac:dyDescent="0.25"/>
    <row r="29" spans="1:14" s="3" customFormat="1" x14ac:dyDescent="0.25"/>
    <row r="30" spans="1:14" s="3" customFormat="1" x14ac:dyDescent="0.25"/>
    <row r="31" spans="1:14" s="3" customFormat="1" x14ac:dyDescent="0.25"/>
    <row r="32" spans="1:14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</sheetData>
  <mergeCells count="24">
    <mergeCell ref="A12:M12"/>
    <mergeCell ref="A13:B13"/>
    <mergeCell ref="C13:N13"/>
    <mergeCell ref="A5:B5"/>
    <mergeCell ref="A6:B6"/>
    <mergeCell ref="A2:N2"/>
    <mergeCell ref="A3:N3"/>
    <mergeCell ref="E8:G8"/>
    <mergeCell ref="A8:A9"/>
    <mergeCell ref="B8:B9"/>
    <mergeCell ref="C8:C9"/>
    <mergeCell ref="D8:D9"/>
    <mergeCell ref="H8:J8"/>
    <mergeCell ref="K8:N8"/>
    <mergeCell ref="C5:N5"/>
    <mergeCell ref="C6:N6"/>
    <mergeCell ref="A7:B7"/>
    <mergeCell ref="C7:N7"/>
    <mergeCell ref="A20:G20"/>
    <mergeCell ref="A15:E15"/>
    <mergeCell ref="A16:E16"/>
    <mergeCell ref="A17:E17"/>
    <mergeCell ref="A18:N18"/>
    <mergeCell ref="A19:G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Камзаловы</cp:lastModifiedBy>
  <cp:lastPrinted>2025-03-06T11:10:03Z</cp:lastPrinted>
  <dcterms:created xsi:type="dcterms:W3CDTF">2014-04-01T09:50:37Z</dcterms:created>
  <dcterms:modified xsi:type="dcterms:W3CDTF">2026-06-02T09:17:34Z</dcterms:modified>
</cp:coreProperties>
</file>