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M5" i="35" l="1"/>
  <c r="M6" i="35" s="1"/>
  <c r="P5" i="35" l="1"/>
  <c r="O5" i="35"/>
  <c r="N5" i="35"/>
  <c r="N6" i="35" s="1"/>
  <c r="K5" i="35"/>
  <c r="J5" i="35"/>
  <c r="I5" i="35"/>
  <c r="L5" i="35" s="1"/>
  <c r="P6" i="35" l="1"/>
  <c r="L6" i="35"/>
  <c r="O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<sst xmlns="http://schemas.openxmlformats.org/spreadsheetml/2006/main" count="19" uniqueCount="19">
  <si>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</si>
  <si>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</si>
  <si>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</si>
  <si>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</si>
  <si>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</si>
  <si>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</si>
  <si>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</si>
  <si>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</si>
  <si>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</si>
  <si>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</si>
  <si>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</si>
  <si>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</si>
  <si>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</si>
  <si>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</si>
  <si>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>НМЦД, определённая по минимальной предложенной цене, руб.</t>
  </si>
  <si>
    <t>шт.</t>
  </si>
  <si>
    <t>Реестровый номер контракта ЕИС № 1213003718926000018</t>
  </si>
  <si>
    <t xml:space="preserve">Реестровый номер контракта ЕИС № 1772809483225001282
</t>
  </si>
  <si>
    <t>Набор для эпидуральной анестезии Перификс Пед ONE 20G 50 мм/G24, LOR, фильтр, ПинПэд, шприц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</si>
</sst>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0" xfId="1" applyFont="1" applyFill="1" applyBorder="1" applyAlignment="1">
      <alignment horizontal="left" vertical="center" wrapText="1"/>
    </xf>
    <xf numFmtId="167" fontId="31" fillId="0" borderId="22" xfId="1" applyNumberFormat="1" applyFont="1" applyFill="1" applyBorder="1" applyAlignment="1">
      <alignment horizontal="center"/>
    </xf>
    <xf numFmtId="0" fontId="33" fillId="0" borderId="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F5" sqref="F5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5"/>
    </row>
    <row r="3" spans="1:16" ht="66.75" customHeight="1" x14ac:dyDescent="0.2">
      <c r="A3" s="39" t="s">
        <v>0</v>
      </c>
      <c r="B3" s="26"/>
      <c r="C3" s="37" t="s">
        <v>1</v>
      </c>
      <c r="D3" s="44" t="s">
        <v>2</v>
      </c>
      <c r="E3" s="37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7" t="s">
        <v>14</v>
      </c>
    </row>
    <row r="4" spans="1:16" ht="132" customHeight="1" x14ac:dyDescent="0.2">
      <c r="A4" s="39"/>
      <c r="B4" s="25"/>
      <c r="C4" s="43"/>
      <c r="D4" s="45"/>
      <c r="E4" s="43"/>
      <c r="F4" s="21" t="s">
        <v>9</v>
      </c>
      <c r="G4" s="21" t="s">
        <v>17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38.25" x14ac:dyDescent="0.2">
      <c r="A5" s="22">
        <v>1</v>
      </c>
      <c r="B5" s="22">
        <v>1</v>
      </c>
      <c r="C5" s="34" t="s">
        <v>18</v>
      </c>
      <c r="D5" s="28" t="s">
        <v>15</v>
      </c>
      <c r="E5" s="29">
        <v>30</v>
      </c>
      <c r="F5" s="30">
        <v>2998</v>
      </c>
      <c r="G5" s="31">
        <v>3437.28</v>
      </c>
      <c r="H5" s="31">
        <v>3694.01</v>
      </c>
      <c r="I5" s="14">
        <f t="shared" ref="I5" si="0">ROUND(IFERROR(AVERAGE(F5:H5),),2)</f>
        <v>3376.43</v>
      </c>
      <c r="J5" s="15">
        <f t="shared" ref="J5" si="1">IFERROR(_xlfn.STDEV.S(F5:H5),)</f>
        <v>351.97233115686817</v>
      </c>
      <c r="K5" s="16">
        <f t="shared" ref="K5" si="2">IFERROR(_xlfn.STDEV.S(F5:H5)/AVERAGE(F5:H5),)</f>
        <v>0.10424392958150121</v>
      </c>
      <c r="L5" s="17">
        <f>E5*I5</f>
        <v>101292.9</v>
      </c>
      <c r="M5" s="17">
        <f>E5*F5</f>
        <v>89940</v>
      </c>
      <c r="N5" s="4">
        <f>E5*F5</f>
        <v>89940</v>
      </c>
      <c r="O5" s="4">
        <f>E5*G5</f>
        <v>103118.40000000001</v>
      </c>
      <c r="P5" s="4">
        <f>E5*H5</f>
        <v>110820.3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101292.9</v>
      </c>
      <c r="M6" s="24">
        <f>SUM(M5:M5)</f>
        <v>89940</v>
      </c>
      <c r="N6" s="36">
        <f>SUM(N5:N5)</f>
        <v>89940</v>
      </c>
      <c r="O6" s="24">
        <f>SUM(O5:O5)</f>
        <v>103118.40000000001</v>
      </c>
      <c r="P6" s="24">
        <f>SUM(P5:P5)</f>
        <v>110820.3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3"/>
      <c r="G9" s="33"/>
      <c r="H9" s="33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2026-06-05T08:21:33Z</dcterms:modified>
</cp:coreProperties>
</file>