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60" windowHeight="7650"/>
  </bookViews>
  <sheets>
    <sheet name="ОБОСНОВАНИЕ НМЦК" sheetId="5" r:id="rId1"/>
    <sheet name="Лист1" sheetId="6" r:id="rId2"/>
  </sheets>
  <calcPr calcId="162913"/>
</workbook>
</file>

<file path=xl/calcChain.xml><?xml version="1.0" encoding="utf-8"?>
<calcChain xmlns="http://schemas.openxmlformats.org/spreadsheetml/2006/main">
  <c r="Q4" i="5" l="1"/>
  <c r="P12" i="5"/>
  <c r="P13" i="5"/>
  <c r="P14" i="5"/>
  <c r="Q14" i="5" s="1"/>
  <c r="P15" i="5"/>
  <c r="L12" i="5"/>
  <c r="L13" i="5"/>
  <c r="L14" i="5"/>
  <c r="L15" i="5"/>
  <c r="M13" i="5" l="1"/>
  <c r="N13" i="5" s="1"/>
  <c r="O13" i="5" s="1"/>
  <c r="M15" i="5"/>
  <c r="N15" i="5" s="1"/>
  <c r="O15" i="5" s="1"/>
  <c r="M12" i="5"/>
  <c r="N12" i="5" s="1"/>
  <c r="O12" i="5" s="1"/>
  <c r="Q15" i="5"/>
  <c r="Q13" i="5"/>
  <c r="Q12" i="5"/>
  <c r="M14" i="5"/>
  <c r="N14" i="5" s="1"/>
  <c r="O14" i="5" s="1"/>
  <c r="P10" i="5"/>
  <c r="Q10" i="5" s="1"/>
  <c r="P11" i="5"/>
  <c r="L10" i="5"/>
  <c r="L11" i="5"/>
  <c r="M11" i="5" l="1"/>
  <c r="N11" i="5" s="1"/>
  <c r="O11" i="5" s="1"/>
  <c r="M10" i="5"/>
  <c r="N10" i="5" s="1"/>
  <c r="O10" i="5" s="1"/>
  <c r="Q11" i="5"/>
  <c r="L9" i="5"/>
  <c r="P9" i="5" l="1"/>
  <c r="Q9" i="5" l="1"/>
  <c r="M9" i="5"/>
  <c r="N9" i="5" s="1"/>
  <c r="O9" i="5" s="1"/>
  <c r="Q16" i="5" l="1"/>
  <c r="Q17" i="5" l="1"/>
</calcChain>
</file>

<file path=xl/sharedStrings.xml><?xml version="1.0" encoding="utf-8"?>
<sst xmlns="http://schemas.openxmlformats.org/spreadsheetml/2006/main" count="166" uniqueCount="98">
  <si>
    <t>Источник 1</t>
  </si>
  <si>
    <t>Источник 2</t>
  </si>
  <si>
    <t>Источник 3</t>
  </si>
  <si>
    <t>Источник 4</t>
  </si>
  <si>
    <t>Источник 5</t>
  </si>
  <si>
    <t>Коэффициент вариации</t>
  </si>
  <si>
    <t>n</t>
  </si>
  <si>
    <t>Среднее квадратичное отклонение</t>
  </si>
  <si>
    <t>Средняя стоимость товара, руб.</t>
  </si>
  <si>
    <t>&lt;ц&gt;</t>
  </si>
  <si>
    <t>Сумма (НМЦК), руб.</t>
  </si>
  <si>
    <t>Источник 6</t>
  </si>
  <si>
    <t>Определение НМЦК методом сопоставимых рыночных цен (анализа рынка)</t>
  </si>
  <si>
    <t>Предмет закупки:</t>
  </si>
  <si>
    <t>Наименование товара (работы, услуги)</t>
  </si>
  <si>
    <t>ИТОГО НМЦК:</t>
  </si>
  <si>
    <t>Однородность (коэффициент вариации менее 33%)</t>
  </si>
  <si>
    <t>Количество значений, используемых в расчете</t>
  </si>
  <si>
    <t xml:space="preserve">Закупаемое количество          </t>
  </si>
  <si>
    <t>(v)</t>
  </si>
  <si>
    <t>Ед. измерения</t>
  </si>
  <si>
    <t>Источник 7</t>
  </si>
  <si>
    <r>
      <t>Цена поставщика за единицу товара, руб. (</t>
    </r>
    <r>
      <rPr>
        <i/>
        <sz val="8"/>
        <color theme="1"/>
        <rFont val="Times New Roman"/>
        <family val="1"/>
        <charset val="204"/>
      </rPr>
      <t>Цi</t>
    </r>
    <r>
      <rPr>
        <sz val="8"/>
        <color theme="1"/>
        <rFont val="Times New Roman"/>
        <family val="1"/>
        <charset val="204"/>
      </rPr>
      <t>)</t>
    </r>
  </si>
  <si>
    <t>Пельмени</t>
  </si>
  <si>
    <t>Сыр</t>
  </si>
  <si>
    <t>Горчица</t>
  </si>
  <si>
    <t>Соевый соус</t>
  </si>
  <si>
    <t>Томатная паста</t>
  </si>
  <si>
    <t>Уксус 9%</t>
  </si>
  <si>
    <t>Мука пшеничная</t>
  </si>
  <si>
    <t>Слоеное тесто заморожен.</t>
  </si>
  <si>
    <t>Сахарный песок</t>
  </si>
  <si>
    <t>Сухари паниров.</t>
  </si>
  <si>
    <t>Джем ягодный</t>
  </si>
  <si>
    <t>Перец черный молот.</t>
  </si>
  <si>
    <t>Соль</t>
  </si>
  <si>
    <t>Мак для выпечки</t>
  </si>
  <si>
    <t>Приправа для плова</t>
  </si>
  <si>
    <t>Приправа универсальн.</t>
  </si>
  <si>
    <t>Кубики бульон.(курин)</t>
  </si>
  <si>
    <t>Кубики бульон.(говяж.)</t>
  </si>
  <si>
    <t>Кубики бульон.(грибн.)</t>
  </si>
  <si>
    <t>Корица</t>
  </si>
  <si>
    <t>Сухофрукты</t>
  </si>
  <si>
    <t xml:space="preserve">Горох </t>
  </si>
  <si>
    <t>Фасоль</t>
  </si>
  <si>
    <t>Рис</t>
  </si>
  <si>
    <t>Гречка</t>
  </si>
  <si>
    <t>Макароны</t>
  </si>
  <si>
    <t>Вермешель</t>
  </si>
  <si>
    <t>Кукуруза консервиров.</t>
  </si>
  <si>
    <t>Огурцы маринов.</t>
  </si>
  <si>
    <t>Вишня заморожен.</t>
  </si>
  <si>
    <t>Шампиньоны заморожен.</t>
  </si>
  <si>
    <t>Картофель фри заморож.</t>
  </si>
  <si>
    <t xml:space="preserve">Картофель </t>
  </si>
  <si>
    <t xml:space="preserve">Морковь </t>
  </si>
  <si>
    <t>Капуста белокач.</t>
  </si>
  <si>
    <t>Капуста цветная</t>
  </si>
  <si>
    <t>Свекла</t>
  </si>
  <si>
    <t>Лук репчат.</t>
  </si>
  <si>
    <t>Чеснок</t>
  </si>
  <si>
    <t>Перец болгарский</t>
  </si>
  <si>
    <t>Огурцы свеж.</t>
  </si>
  <si>
    <t>Томаты свеж.</t>
  </si>
  <si>
    <t>Зелень свеж.</t>
  </si>
  <si>
    <t>№ п.п.</t>
  </si>
  <si>
    <t>кг</t>
  </si>
  <si>
    <t>шт.</t>
  </si>
  <si>
    <t>л.</t>
  </si>
  <si>
    <t>Говядина тазобедренная часть с/м</t>
  </si>
  <si>
    <t>Свинина окорок с/м</t>
  </si>
  <si>
    <t>Голень куриная с/м</t>
  </si>
  <si>
    <t>Филе куриной грудки с/м</t>
  </si>
  <si>
    <t>Печень куриная с/м</t>
  </si>
  <si>
    <t>Филе трески с/м</t>
  </si>
  <si>
    <t>Филе сельдь с/с</t>
  </si>
  <si>
    <t>Горбуша консервированная</t>
  </si>
  <si>
    <t>Сосиски молочные</t>
  </si>
  <si>
    <t>Корабовые палочки</t>
  </si>
  <si>
    <t>Кальмар тушка свежемороженный</t>
  </si>
  <si>
    <t>Яцо куриное в скорлупе</t>
  </si>
  <si>
    <t>Творог 9%</t>
  </si>
  <si>
    <t>Молоко ультрапастеризованное 3,2% жирности</t>
  </si>
  <si>
    <t>Масло сладко-сливочное 82,5%</t>
  </si>
  <si>
    <t>Сметана 20%</t>
  </si>
  <si>
    <t>Майонез 67%</t>
  </si>
  <si>
    <t>Масло растительное подсолнечное</t>
  </si>
  <si>
    <t>Кетчуп томатный</t>
  </si>
  <si>
    <t>Кетчуп</t>
  </si>
  <si>
    <t>Уксус пищевой 9%</t>
  </si>
  <si>
    <t>Перец черный молотый</t>
  </si>
  <si>
    <t>Соус соевый</t>
  </si>
  <si>
    <t>Корица молотая</t>
  </si>
  <si>
    <t>кг.</t>
  </si>
  <si>
    <t>Поставка продуктов питания для столовой личного состава (приправы и пряности)</t>
  </si>
  <si>
    <t>Начальник ОКБиХО</t>
  </si>
  <si>
    <t>Р.А. Гаврилов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</si>
</sst>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u/>
      <sz val="8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43" fontId="2" fillId="0" borderId="1" xfId="1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43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43" fontId="3" fillId="0" borderId="0" xfId="0" applyNumberFormat="1" applyFont="1" applyFill="1" applyAlignment="1">
      <alignment horizontal="center"/>
    </xf>
    <xf numFmtId="0" fontId="3" fillId="0" borderId="0" xfId="0" applyFont="1" applyFill="1" applyBorder="1" applyAlignment="1"/>
    <xf numFmtId="43" fontId="3" fillId="0" borderId="0" xfId="0" applyNumberFormat="1" applyFont="1" applyFill="1" applyBorder="1" applyAlignment="1"/>
    <xf numFmtId="0" fontId="2" fillId="0" borderId="1" xfId="0" applyFont="1" applyFill="1" applyBorder="1" applyAlignment="1">
      <alignment horizontal="center" vertical="center" wrapText="1"/>
    </xf>
    <xf numFmtId="43" fontId="2" fillId="0" borderId="1" xfId="1" applyNumberFormat="1" applyFont="1" applyFill="1" applyBorder="1" applyAlignment="1">
      <alignment wrapText="1"/>
    </xf>
    <xf numFmtId="43" fontId="5" fillId="0" borderId="0" xfId="0" applyNumberFormat="1" applyFont="1" applyFill="1" applyBorder="1" applyAlignment="1">
      <alignment horizontal="left"/>
    </xf>
    <xf numFmtId="164" fontId="3" fillId="0" borderId="1" xfId="1" applyNumberFormat="1" applyFont="1" applyFill="1" applyBorder="1" applyAlignment="1">
      <alignment vertical="center"/>
    </xf>
    <xf numFmtId="43" fontId="3" fillId="0" borderId="1" xfId="1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right" wrapText="1"/>
    </xf>
    <xf numFmtId="0" fontId="5" fillId="0" borderId="0" xfId="0" applyFont="1" applyFill="1" applyBorder="1" applyAlignment="1"/>
    <xf numFmtId="2" fontId="2" fillId="0" borderId="1" xfId="1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right" wrapText="1"/>
    </xf>
    <xf numFmtId="2" fontId="3" fillId="0" borderId="0" xfId="0" applyNumberFormat="1" applyFont="1" applyFill="1"/>
    <xf numFmtId="2" fontId="4" fillId="0" borderId="0" xfId="0" applyNumberFormat="1" applyFont="1" applyFill="1" applyAlignment="1">
      <alignment horizontal="left" vertical="center" wrapText="1"/>
    </xf>
    <xf numFmtId="2" fontId="4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wrapText="1"/>
    </xf>
    <xf numFmtId="2" fontId="2" fillId="0" borderId="0" xfId="0" applyNumberFormat="1" applyFont="1" applyFill="1" applyBorder="1" applyAlignment="1">
      <alignment horizontal="right" wrapText="1"/>
    </xf>
    <xf numFmtId="43" fontId="2" fillId="0" borderId="0" xfId="1" applyFont="1" applyFill="1" applyBorder="1" applyAlignment="1">
      <alignment horizontal="center" vertical="center" wrapText="1"/>
    </xf>
    <xf numFmtId="43" fontId="2" fillId="0" borderId="0" xfId="1" applyNumberFormat="1" applyFont="1" applyFill="1" applyBorder="1" applyAlignment="1">
      <alignment wrapText="1"/>
    </xf>
    <xf numFmtId="43" fontId="3" fillId="0" borderId="0" xfId="0" applyNumberFormat="1" applyFont="1" applyFill="1"/>
    <xf numFmtId="43" fontId="2" fillId="0" borderId="0" xfId="0" applyNumberFormat="1" applyFont="1" applyFill="1" applyBorder="1" applyAlignment="1">
      <alignment horizontal="right" wrapText="1"/>
    </xf>
    <xf numFmtId="0" fontId="0" fillId="0" borderId="1" xfId="0" applyBorder="1"/>
    <xf numFmtId="2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3" fontId="3" fillId="0" borderId="0" xfId="0" applyNumberFormat="1" applyFont="1" applyFill="1" applyBorder="1" applyAlignment="1">
      <alignment horizontal="right"/>
    </xf>
    <xf numFmtId="0" fontId="6" fillId="0" borderId="3" xfId="0" applyFont="1" applyFill="1" applyBorder="1" applyAlignment="1">
      <alignment horizontal="center" vertical="center" wrapText="1"/>
    </xf>
    <xf numFmtId="43" fontId="4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523876</xdr:colOff>
      <xdr:row>6</xdr:row>
      <xdr:rowOff>133350</xdr:rowOff>
    </xdr:from>
    <xdr:to>
      <xdr:col>13</xdr:col>
      <xdr:colOff>0</xdr:colOff>
      <xdr:row>7</xdr:row>
      <xdr:rowOff>309335</xdr:rowOff>
    </xdr:to>
    <xdr:pic>
      <xdr:nvPicPr>
        <xdr:cNvPr id="7" name="Рисунок 6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6" y="1247775"/>
          <a:ext cx="695324" cy="3188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28576</xdr:colOff>
      <xdr:row>7</xdr:row>
      <xdr:rowOff>38100</xdr:rowOff>
    </xdr:from>
    <xdr:to>
      <xdr:col>13</xdr:col>
      <xdr:colOff>609600</xdr:colOff>
      <xdr:row>7</xdr:row>
      <xdr:rowOff>356960</xdr:rowOff>
    </xdr:to>
    <xdr:pic>
      <xdr:nvPicPr>
        <xdr:cNvPr id="8" name="Рисунок 7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1576" y="1295400"/>
          <a:ext cx="581024" cy="3188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16</xdr:col>
      <xdr:colOff>0</xdr:colOff>
      <xdr:row>7</xdr:row>
      <xdr:rowOff>57150</xdr:rowOff>
    </xdr:from>
    <xdr:to>
      <xdr:col>16</xdr:col>
      <xdr:colOff>962025</xdr:colOff>
      <xdr:row>7</xdr:row>
      <xdr:rowOff>419100</xdr:rowOff>
    </xdr:to>
    <xdr:pic>
      <xdr:nvPicPr>
        <xdr:cNvPr id="11" name="Рисунок 10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0850" y="1314450"/>
          <a:ext cx="962025" cy="361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28"/>
  <sheetViews>
    <sheetView tabSelected="1" zoomScale="130" zoomScaleNormal="130" workbookViewId="0">
      <selection activeCell="Q19" sqref="Q19"/>
    </sheetView>
  </sheetViews>
  <sheetFormatPr defaultRowHeight="11.25" x14ac:dyDescent="0.2"/>
  <cols>
    <col min="1" max="1" width="9.140625" style="25"/>
    <col min="2" max="2" width="20.5703125" style="27" customWidth="1"/>
    <col min="3" max="3" width="8" style="2" customWidth="1"/>
    <col min="4" max="4" width="7.5703125" style="22" customWidth="1"/>
    <col min="5" max="7" width="11" style="2" customWidth="1"/>
    <col min="8" max="8" width="11.7109375" style="2" bestFit="1" customWidth="1"/>
    <col min="9" max="11" width="11" style="2" customWidth="1"/>
    <col min="12" max="12" width="8.28515625" style="2" customWidth="1"/>
    <col min="13" max="13" width="10" style="2" customWidth="1"/>
    <col min="14" max="14" width="9.28515625" style="2" customWidth="1"/>
    <col min="15" max="15" width="9.5703125" style="2" customWidth="1"/>
    <col min="16" max="16" width="10.42578125" style="2" customWidth="1"/>
    <col min="17" max="17" width="15.42578125" style="2" customWidth="1"/>
    <col min="18" max="18" width="10.28515625" style="2" bestFit="1" customWidth="1"/>
    <col min="19" max="16384" width="9.140625" style="2"/>
  </cols>
  <sheetData>
    <row r="2" spans="1:18" x14ac:dyDescent="0.2">
      <c r="B2" s="45" t="s">
        <v>12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</row>
    <row r="4" spans="1:18" ht="12.75" customHeight="1" x14ac:dyDescent="0.2">
      <c r="B4" s="53" t="s">
        <v>13</v>
      </c>
      <c r="C4" s="53"/>
      <c r="D4" s="53"/>
      <c r="E4" s="19" t="s">
        <v>95</v>
      </c>
      <c r="F4" s="19"/>
      <c r="G4" s="19"/>
      <c r="O4" s="49" t="s">
        <v>15</v>
      </c>
      <c r="P4" s="49"/>
      <c r="Q4" s="12">
        <f>Q16</f>
        <v>46901.68</v>
      </c>
    </row>
    <row r="6" spans="1:18" ht="30" customHeight="1" x14ac:dyDescent="0.2">
      <c r="A6" s="54" t="s">
        <v>66</v>
      </c>
      <c r="B6" s="46" t="s">
        <v>14</v>
      </c>
      <c r="C6" s="47" t="s">
        <v>20</v>
      </c>
      <c r="D6" s="48" t="s">
        <v>18</v>
      </c>
      <c r="E6" s="47" t="s">
        <v>22</v>
      </c>
      <c r="F6" s="47"/>
      <c r="G6" s="47"/>
      <c r="H6" s="47"/>
      <c r="I6" s="47"/>
      <c r="J6" s="47"/>
      <c r="K6" s="47"/>
      <c r="L6" s="47" t="s">
        <v>17</v>
      </c>
      <c r="M6" s="47" t="s">
        <v>7</v>
      </c>
      <c r="N6" s="47" t="s">
        <v>5</v>
      </c>
      <c r="O6" s="47" t="s">
        <v>16</v>
      </c>
      <c r="P6" s="47" t="s">
        <v>8</v>
      </c>
      <c r="Q6" s="47" t="s">
        <v>10</v>
      </c>
    </row>
    <row r="7" spans="1:18" x14ac:dyDescent="0.2">
      <c r="A7" s="54"/>
      <c r="B7" s="46"/>
      <c r="C7" s="47"/>
      <c r="D7" s="48"/>
      <c r="E7" s="47" t="s">
        <v>0</v>
      </c>
      <c r="F7" s="47" t="s">
        <v>1</v>
      </c>
      <c r="G7" s="47" t="s">
        <v>2</v>
      </c>
      <c r="H7" s="47" t="s">
        <v>3</v>
      </c>
      <c r="I7" s="47" t="s">
        <v>4</v>
      </c>
      <c r="J7" s="47" t="s">
        <v>11</v>
      </c>
      <c r="K7" s="47" t="s">
        <v>21</v>
      </c>
      <c r="L7" s="47"/>
      <c r="M7" s="47"/>
      <c r="N7" s="47"/>
      <c r="O7" s="47"/>
      <c r="P7" s="47"/>
      <c r="Q7" s="47"/>
    </row>
    <row r="8" spans="1:18" ht="35.25" customHeight="1" x14ac:dyDescent="0.2">
      <c r="A8" s="54"/>
      <c r="B8" s="46"/>
      <c r="C8" s="47"/>
      <c r="D8" s="36" t="s">
        <v>19</v>
      </c>
      <c r="E8" s="47"/>
      <c r="F8" s="47"/>
      <c r="G8" s="47"/>
      <c r="H8" s="47"/>
      <c r="I8" s="47"/>
      <c r="J8" s="47"/>
      <c r="K8" s="47"/>
      <c r="L8" s="3" t="s">
        <v>6</v>
      </c>
      <c r="M8" s="4"/>
      <c r="N8" s="4"/>
      <c r="O8" s="47"/>
      <c r="P8" s="39" t="s">
        <v>9</v>
      </c>
      <c r="Q8" s="3"/>
    </row>
    <row r="9" spans="1:18" ht="42.75" customHeight="1" x14ac:dyDescent="0.2">
      <c r="A9" s="37">
        <v>1</v>
      </c>
      <c r="B9" s="40" t="s">
        <v>86</v>
      </c>
      <c r="C9" s="10" t="s">
        <v>67</v>
      </c>
      <c r="D9" s="20">
        <v>120</v>
      </c>
      <c r="E9" s="1">
        <v>191.7</v>
      </c>
      <c r="F9" s="1">
        <v>198</v>
      </c>
      <c r="G9" s="1">
        <v>195</v>
      </c>
      <c r="H9" s="1"/>
      <c r="I9" s="1"/>
      <c r="J9" s="1"/>
      <c r="K9" s="1"/>
      <c r="L9" s="13">
        <f>COUNT(E9:K9)</f>
        <v>3</v>
      </c>
      <c r="M9" s="5">
        <f>SQRT(((IF(E9&gt;0,(E9-P9)^2,0)+IF(F9&gt;0,(F9-P9)^2,0)+IF(G9&gt;0,(G9-P9)^2,0)+IF(H9&gt;0,(H9-P9)^2,0)+IF(J9&gt;0,(J9-P9)^2,0)+IF(K9&gt;0,(K9-P9)^2,0))/(L9-1)))</f>
        <v>3.1511902513177517</v>
      </c>
      <c r="N9" s="14">
        <f>IF(P9&gt;0,M9/P9*100,0)</f>
        <v>1.616824141261032</v>
      </c>
      <c r="O9" s="14" t="str">
        <f>IF(N9&gt;0,IF(N9&lt;33,"да","нет")," ")</f>
        <v>да</v>
      </c>
      <c r="P9" s="15">
        <f t="shared" ref="P9:P15" si="0">IF(SUM(E9:K9)=0,0,ROUND(AVERAGE(E9:K9),2))</f>
        <v>194.9</v>
      </c>
      <c r="Q9" s="15">
        <f t="shared" ref="Q9:Q15" si="1">ROUND(D9*P9,2)</f>
        <v>23388</v>
      </c>
    </row>
    <row r="10" spans="1:18" ht="42.75" customHeight="1" x14ac:dyDescent="0.2">
      <c r="A10" s="38">
        <v>2</v>
      </c>
      <c r="B10" s="40" t="s">
        <v>89</v>
      </c>
      <c r="C10" s="10" t="s">
        <v>67</v>
      </c>
      <c r="D10" s="20">
        <v>50</v>
      </c>
      <c r="E10" s="1">
        <v>119</v>
      </c>
      <c r="F10" s="1">
        <v>126.8</v>
      </c>
      <c r="G10" s="1">
        <v>121.9</v>
      </c>
      <c r="H10" s="1"/>
      <c r="I10" s="1"/>
      <c r="J10" s="1"/>
      <c r="K10" s="1"/>
      <c r="L10" s="13">
        <f t="shared" ref="L10:L15" si="2">COUNT(E10:K10)</f>
        <v>3</v>
      </c>
      <c r="M10" s="5">
        <f t="shared" ref="M10:M15" si="3">SQRT(((IF(E10&gt;0,(E10-P10)^2,0)+IF(F10&gt;0,(F10-P10)^2,0)+IF(G10&gt;0,(G10-P10)^2,0)+IF(H10&gt;0,(H10-P10)^2,0)+IF(J10&gt;0,(J10-P10)^2,0)+IF(K10&gt;0,(K10-P10)^2,0))/(L10-1)))</f>
        <v>3.9425055485059226</v>
      </c>
      <c r="N10" s="14">
        <f t="shared" ref="N10:N15" si="4">IF(P10&gt;0,M10/P10*100,0)</f>
        <v>3.2165338569845172</v>
      </c>
      <c r="O10" s="14" t="str">
        <f t="shared" ref="O10:O15" si="5">IF(N10&gt;0,IF(N10&lt;33,"да","нет")," ")</f>
        <v>да</v>
      </c>
      <c r="P10" s="15">
        <f t="shared" si="0"/>
        <v>122.57</v>
      </c>
      <c r="Q10" s="15">
        <f t="shared" si="1"/>
        <v>6128.5</v>
      </c>
      <c r="R10" s="33"/>
    </row>
    <row r="11" spans="1:18" ht="42.75" customHeight="1" x14ac:dyDescent="0.2">
      <c r="A11" s="41">
        <v>3</v>
      </c>
      <c r="B11" s="40" t="s">
        <v>90</v>
      </c>
      <c r="C11" s="10" t="s">
        <v>69</v>
      </c>
      <c r="D11" s="20">
        <v>30</v>
      </c>
      <c r="E11" s="1">
        <v>44</v>
      </c>
      <c r="F11" s="1">
        <v>47</v>
      </c>
      <c r="G11" s="1">
        <v>43.9</v>
      </c>
      <c r="H11" s="1"/>
      <c r="I11" s="1"/>
      <c r="J11" s="1"/>
      <c r="K11" s="1"/>
      <c r="L11" s="13">
        <f t="shared" si="2"/>
        <v>3</v>
      </c>
      <c r="M11" s="5">
        <f t="shared" si="3"/>
        <v>1.7616327653628612</v>
      </c>
      <c r="N11" s="14">
        <f t="shared" si="4"/>
        <v>3.9173510459481018</v>
      </c>
      <c r="O11" s="14" t="str">
        <f t="shared" si="5"/>
        <v>да</v>
      </c>
      <c r="P11" s="15">
        <f t="shared" si="0"/>
        <v>44.97</v>
      </c>
      <c r="Q11" s="15">
        <f t="shared" si="1"/>
        <v>1349.1</v>
      </c>
    </row>
    <row r="12" spans="1:18" ht="42.75" customHeight="1" x14ac:dyDescent="0.2">
      <c r="A12" s="41">
        <v>4</v>
      </c>
      <c r="B12" s="43" t="s">
        <v>91</v>
      </c>
      <c r="C12" s="10" t="s">
        <v>67</v>
      </c>
      <c r="D12" s="20">
        <v>15</v>
      </c>
      <c r="E12" s="1">
        <v>686.4</v>
      </c>
      <c r="F12" s="1">
        <v>691.7</v>
      </c>
      <c r="G12" s="1">
        <v>689</v>
      </c>
      <c r="H12" s="1"/>
      <c r="I12" s="1"/>
      <c r="J12" s="1"/>
      <c r="K12" s="1"/>
      <c r="L12" s="13">
        <f t="shared" si="2"/>
        <v>3</v>
      </c>
      <c r="M12" s="5">
        <f t="shared" si="3"/>
        <v>2.6501603725058192</v>
      </c>
      <c r="N12" s="14">
        <f t="shared" si="4"/>
        <v>0.38462191377818372</v>
      </c>
      <c r="O12" s="14" t="str">
        <f t="shared" si="5"/>
        <v>да</v>
      </c>
      <c r="P12" s="15">
        <f t="shared" si="0"/>
        <v>689.03</v>
      </c>
      <c r="Q12" s="15">
        <f t="shared" si="1"/>
        <v>10335.450000000001</v>
      </c>
    </row>
    <row r="13" spans="1:18" ht="42.75" customHeight="1" x14ac:dyDescent="0.2">
      <c r="A13" s="41">
        <v>5</v>
      </c>
      <c r="B13" s="43" t="s">
        <v>92</v>
      </c>
      <c r="C13" s="10" t="s">
        <v>69</v>
      </c>
      <c r="D13" s="20">
        <v>7</v>
      </c>
      <c r="E13" s="1">
        <v>220.07</v>
      </c>
      <c r="F13" s="1">
        <v>220.07</v>
      </c>
      <c r="G13" s="1">
        <v>220.07</v>
      </c>
      <c r="H13" s="1"/>
      <c r="I13" s="1"/>
      <c r="J13" s="1"/>
      <c r="K13" s="1"/>
      <c r="L13" s="13">
        <f t="shared" si="2"/>
        <v>3</v>
      </c>
      <c r="M13" s="5">
        <f t="shared" si="3"/>
        <v>0</v>
      </c>
      <c r="N13" s="14">
        <f t="shared" si="4"/>
        <v>0</v>
      </c>
      <c r="O13" s="14" t="str">
        <f t="shared" si="5"/>
        <v xml:space="preserve"> </v>
      </c>
      <c r="P13" s="15">
        <f t="shared" si="0"/>
        <v>220.07</v>
      </c>
      <c r="Q13" s="15">
        <f t="shared" si="1"/>
        <v>1540.49</v>
      </c>
    </row>
    <row r="14" spans="1:18" ht="42.75" customHeight="1" x14ac:dyDescent="0.2">
      <c r="A14" s="41">
        <v>6</v>
      </c>
      <c r="B14" s="43" t="s">
        <v>37</v>
      </c>
      <c r="C14" s="10" t="s">
        <v>94</v>
      </c>
      <c r="D14" s="20">
        <v>2</v>
      </c>
      <c r="E14" s="1">
        <v>457.3</v>
      </c>
      <c r="F14" s="1">
        <v>448.2</v>
      </c>
      <c r="G14" s="1">
        <v>446</v>
      </c>
      <c r="H14" s="1"/>
      <c r="I14" s="1"/>
      <c r="J14" s="1"/>
      <c r="K14" s="1"/>
      <c r="L14" s="13">
        <f t="shared" si="2"/>
        <v>3</v>
      </c>
      <c r="M14" s="5">
        <f t="shared" si="3"/>
        <v>5.990826320300072</v>
      </c>
      <c r="N14" s="14">
        <f t="shared" si="4"/>
        <v>1.3298171632186619</v>
      </c>
      <c r="O14" s="14" t="str">
        <f t="shared" si="5"/>
        <v>да</v>
      </c>
      <c r="P14" s="15">
        <f t="shared" si="0"/>
        <v>450.5</v>
      </c>
      <c r="Q14" s="15">
        <f t="shared" si="1"/>
        <v>901</v>
      </c>
    </row>
    <row r="15" spans="1:18" ht="42.75" customHeight="1" x14ac:dyDescent="0.2">
      <c r="A15" s="41">
        <v>7</v>
      </c>
      <c r="B15" s="43" t="s">
        <v>93</v>
      </c>
      <c r="C15" s="10" t="s">
        <v>94</v>
      </c>
      <c r="D15" s="20">
        <v>6</v>
      </c>
      <c r="E15" s="1">
        <v>540.88</v>
      </c>
      <c r="F15" s="1">
        <v>529.70000000000005</v>
      </c>
      <c r="G15" s="1">
        <v>559</v>
      </c>
      <c r="H15" s="1"/>
      <c r="I15" s="1"/>
      <c r="J15" s="1"/>
      <c r="K15" s="1"/>
      <c r="L15" s="13">
        <f t="shared" si="2"/>
        <v>3</v>
      </c>
      <c r="M15" s="5">
        <f t="shared" si="3"/>
        <v>14.786350124354536</v>
      </c>
      <c r="N15" s="14">
        <f t="shared" si="4"/>
        <v>2.7221322418222971</v>
      </c>
      <c r="O15" s="14" t="str">
        <f t="shared" si="5"/>
        <v>да</v>
      </c>
      <c r="P15" s="15">
        <f t="shared" si="0"/>
        <v>543.19000000000005</v>
      </c>
      <c r="Q15" s="15">
        <f t="shared" si="1"/>
        <v>3259.14</v>
      </c>
    </row>
    <row r="16" spans="1:18" ht="12.75" customHeight="1" x14ac:dyDescent="0.2">
      <c r="A16" s="51" t="s">
        <v>15</v>
      </c>
      <c r="B16" s="52"/>
      <c r="C16" s="18"/>
      <c r="D16" s="21"/>
      <c r="E16" s="18"/>
      <c r="F16" s="18"/>
      <c r="G16" s="1"/>
      <c r="H16" s="1"/>
      <c r="I16" s="18"/>
      <c r="J16" s="18"/>
      <c r="K16" s="18"/>
      <c r="L16" s="18"/>
      <c r="M16" s="18"/>
      <c r="N16" s="18"/>
      <c r="O16" s="18"/>
      <c r="P16" s="18"/>
      <c r="Q16" s="11">
        <f>SUM(Q9:Q15)</f>
        <v>46901.68</v>
      </c>
      <c r="R16" s="33"/>
    </row>
    <row r="17" spans="1:18" ht="12.75" customHeight="1" x14ac:dyDescent="0.2">
      <c r="A17" s="28"/>
      <c r="B17" s="28"/>
      <c r="C17" s="29"/>
      <c r="D17" s="30"/>
      <c r="E17" s="34"/>
      <c r="F17" s="34"/>
      <c r="G17" s="34"/>
      <c r="H17" s="31"/>
      <c r="I17" s="29"/>
      <c r="J17" s="29"/>
      <c r="K17" s="29"/>
      <c r="L17" s="29"/>
      <c r="M17" s="29"/>
      <c r="N17" s="29"/>
      <c r="O17" s="29"/>
      <c r="P17" s="29"/>
      <c r="Q17" s="32">
        <f>Q16</f>
        <v>46901.68</v>
      </c>
      <c r="R17" s="33"/>
    </row>
    <row r="18" spans="1:18" ht="12.75" customHeight="1" x14ac:dyDescent="0.2">
      <c r="G18" s="7"/>
    </row>
    <row r="19" spans="1:18" ht="22.5" customHeight="1" x14ac:dyDescent="0.2">
      <c r="A19" s="50" t="s">
        <v>96</v>
      </c>
      <c r="B19" s="50"/>
      <c r="C19" s="50"/>
      <c r="D19" s="23"/>
      <c r="E19" s="17"/>
      <c r="F19" s="17"/>
      <c r="H19" s="17"/>
      <c r="I19" s="17"/>
      <c r="J19" s="17"/>
      <c r="K19" s="17"/>
      <c r="L19" s="17"/>
      <c r="M19" s="17"/>
      <c r="N19" s="17"/>
      <c r="O19" s="8"/>
      <c r="P19" s="8"/>
      <c r="Q19" s="42" t="s">
        <v>97</v>
      </c>
      <c r="R19" s="33"/>
    </row>
    <row r="20" spans="1:18" s="6" customFormat="1" ht="15.75" customHeight="1" x14ac:dyDescent="0.2">
      <c r="A20" s="26"/>
      <c r="B20" s="16"/>
      <c r="C20" s="16"/>
      <c r="D20" s="24"/>
      <c r="E20" s="16"/>
      <c r="F20" s="16"/>
      <c r="G20" s="17"/>
      <c r="H20" s="16"/>
      <c r="I20" s="16"/>
      <c r="J20" s="16"/>
      <c r="K20" s="16"/>
      <c r="L20" s="16"/>
      <c r="M20" s="16"/>
      <c r="N20" s="16"/>
      <c r="O20" s="8"/>
      <c r="P20" s="8"/>
      <c r="Q20" s="9"/>
    </row>
    <row r="21" spans="1:18" x14ac:dyDescent="0.2">
      <c r="B21" s="16"/>
      <c r="C21" s="16"/>
      <c r="D21" s="24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8"/>
      <c r="P21" s="8"/>
      <c r="Q21" s="9"/>
    </row>
    <row r="22" spans="1:18" x14ac:dyDescent="0.2">
      <c r="B22" s="16"/>
      <c r="C22" s="16"/>
      <c r="D22" s="24"/>
      <c r="E22" s="16"/>
      <c r="F22" s="16"/>
      <c r="G22" s="16"/>
      <c r="H22" s="44"/>
      <c r="I22" s="16"/>
      <c r="J22" s="16"/>
      <c r="K22" s="16"/>
      <c r="L22" s="16"/>
      <c r="M22" s="16"/>
      <c r="N22" s="16"/>
      <c r="O22" s="8"/>
      <c r="P22" s="8"/>
      <c r="Q22" s="9"/>
    </row>
    <row r="23" spans="1:18" ht="15" customHeight="1" x14ac:dyDescent="0.2">
      <c r="B23" s="16"/>
      <c r="C23" s="16"/>
      <c r="D23" s="24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8"/>
      <c r="P23" s="8"/>
      <c r="Q23" s="9"/>
    </row>
    <row r="24" spans="1:18" ht="15" customHeight="1" x14ac:dyDescent="0.2">
      <c r="B24" s="16"/>
      <c r="C24" s="16"/>
      <c r="D24" s="24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8"/>
      <c r="P24" s="8"/>
      <c r="Q24" s="9"/>
    </row>
    <row r="25" spans="1:18" ht="15" customHeight="1" x14ac:dyDescent="0.2">
      <c r="G25" s="16"/>
    </row>
    <row r="26" spans="1:18" ht="15" customHeight="1" x14ac:dyDescent="0.2"/>
    <row r="27" spans="1:18" ht="15" customHeight="1" x14ac:dyDescent="0.2"/>
    <row r="28" spans="1:18" ht="15" customHeight="1" x14ac:dyDescent="0.2"/>
  </sheetData>
  <mergeCells count="23">
    <mergeCell ref="A19:C19"/>
    <mergeCell ref="A16:B16"/>
    <mergeCell ref="B4:D4"/>
    <mergeCell ref="J7:J8"/>
    <mergeCell ref="K7:K8"/>
    <mergeCell ref="I7:I8"/>
    <mergeCell ref="A6:A8"/>
    <mergeCell ref="B2:Q2"/>
    <mergeCell ref="B6:B8"/>
    <mergeCell ref="C6:C8"/>
    <mergeCell ref="M6:M7"/>
    <mergeCell ref="D6:D7"/>
    <mergeCell ref="O4:P4"/>
    <mergeCell ref="Q6:Q7"/>
    <mergeCell ref="N6:N7"/>
    <mergeCell ref="O6:O8"/>
    <mergeCell ref="L6:L7"/>
    <mergeCell ref="P6:P7"/>
    <mergeCell ref="E6:K6"/>
    <mergeCell ref="E7:E8"/>
    <mergeCell ref="F7:F8"/>
    <mergeCell ref="G7:G8"/>
    <mergeCell ref="H7:H8"/>
  </mergeCells>
  <pageMargins left="0.39370078740157483" right="0.39370078740157483" top="0.78740157480314965" bottom="0.78740157480314965" header="0.31496062992125984" footer="0.31496062992125984"/>
  <pageSetup paperSize="9" scale="7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2"/>
  <sheetViews>
    <sheetView topLeftCell="A7" workbookViewId="0">
      <selection activeCell="E62" sqref="A1:E62"/>
    </sheetView>
  </sheetViews>
  <sheetFormatPr defaultRowHeight="15" x14ac:dyDescent="0.25"/>
  <cols>
    <col min="1" max="1" width="3" bestFit="1" customWidth="1"/>
    <col min="2" max="2" width="45.7109375" bestFit="1" customWidth="1"/>
  </cols>
  <sheetData>
    <row r="1" spans="1:5" x14ac:dyDescent="0.25">
      <c r="A1" s="35">
        <v>1</v>
      </c>
      <c r="B1" s="35" t="s">
        <v>70</v>
      </c>
      <c r="C1" s="35" t="s">
        <v>67</v>
      </c>
      <c r="D1" s="35">
        <v>300</v>
      </c>
      <c r="E1" s="35">
        <v>916.01</v>
      </c>
    </row>
    <row r="2" spans="1:5" x14ac:dyDescent="0.25">
      <c r="A2" s="35">
        <v>2</v>
      </c>
      <c r="B2" s="35" t="s">
        <v>71</v>
      </c>
      <c r="C2" s="35" t="s">
        <v>67</v>
      </c>
      <c r="D2" s="35">
        <v>350</v>
      </c>
      <c r="E2" s="35">
        <v>385.44</v>
      </c>
    </row>
    <row r="3" spans="1:5" x14ac:dyDescent="0.25">
      <c r="A3" s="35">
        <v>3</v>
      </c>
      <c r="B3" s="35" t="s">
        <v>72</v>
      </c>
      <c r="C3" s="35" t="s">
        <v>67</v>
      </c>
      <c r="D3" s="35">
        <v>180</v>
      </c>
      <c r="E3" s="35">
        <v>262.68</v>
      </c>
    </row>
    <row r="4" spans="1:5" x14ac:dyDescent="0.25">
      <c r="A4" s="35">
        <v>4</v>
      </c>
      <c r="B4" s="35" t="s">
        <v>73</v>
      </c>
      <c r="C4" s="35" t="s">
        <v>67</v>
      </c>
      <c r="D4" s="35">
        <v>420</v>
      </c>
      <c r="E4" s="35">
        <v>505.47</v>
      </c>
    </row>
    <row r="5" spans="1:5" x14ac:dyDescent="0.25">
      <c r="A5" s="35">
        <v>5</v>
      </c>
      <c r="B5" s="35" t="s">
        <v>74</v>
      </c>
      <c r="C5" s="35" t="s">
        <v>67</v>
      </c>
      <c r="D5" s="35">
        <v>120</v>
      </c>
      <c r="E5" s="35">
        <v>248.16</v>
      </c>
    </row>
    <row r="6" spans="1:5" x14ac:dyDescent="0.25">
      <c r="A6" s="35">
        <v>6</v>
      </c>
      <c r="B6" s="35" t="s">
        <v>75</v>
      </c>
      <c r="C6" s="35" t="s">
        <v>67</v>
      </c>
      <c r="D6" s="35">
        <v>100</v>
      </c>
      <c r="E6" s="35">
        <v>835.56</v>
      </c>
    </row>
    <row r="7" spans="1:5" x14ac:dyDescent="0.25">
      <c r="A7" s="35">
        <v>7</v>
      </c>
      <c r="B7" s="35" t="s">
        <v>76</v>
      </c>
      <c r="C7" s="35" t="s">
        <v>67</v>
      </c>
      <c r="D7" s="35">
        <v>30</v>
      </c>
      <c r="E7" s="35">
        <v>633.6</v>
      </c>
    </row>
    <row r="8" spans="1:5" x14ac:dyDescent="0.25">
      <c r="A8" s="35">
        <v>8</v>
      </c>
      <c r="B8" s="35" t="s">
        <v>77</v>
      </c>
      <c r="C8" s="35" t="s">
        <v>67</v>
      </c>
      <c r="D8" s="35">
        <v>60</v>
      </c>
      <c r="E8" s="35">
        <v>803.88</v>
      </c>
    </row>
    <row r="9" spans="1:5" x14ac:dyDescent="0.25">
      <c r="A9" s="35">
        <v>9</v>
      </c>
      <c r="B9" s="35" t="s">
        <v>78</v>
      </c>
      <c r="C9" s="35" t="s">
        <v>67</v>
      </c>
      <c r="D9" s="35">
        <v>60</v>
      </c>
      <c r="E9" s="35">
        <v>473.88</v>
      </c>
    </row>
    <row r="10" spans="1:5" x14ac:dyDescent="0.25">
      <c r="A10" s="35">
        <v>10</v>
      </c>
      <c r="B10" s="35" t="s">
        <v>23</v>
      </c>
      <c r="C10" s="35" t="s">
        <v>67</v>
      </c>
      <c r="D10" s="35">
        <v>29.4</v>
      </c>
      <c r="E10" s="35">
        <v>333.96</v>
      </c>
    </row>
    <row r="11" spans="1:5" x14ac:dyDescent="0.25">
      <c r="A11" s="35">
        <v>11</v>
      </c>
      <c r="B11" s="35" t="s">
        <v>79</v>
      </c>
      <c r="C11" s="35" t="s">
        <v>67</v>
      </c>
      <c r="D11" s="35">
        <v>20</v>
      </c>
      <c r="E11" s="35">
        <v>318.12</v>
      </c>
    </row>
    <row r="12" spans="1:5" x14ac:dyDescent="0.25">
      <c r="A12" s="35">
        <v>12</v>
      </c>
      <c r="B12" s="35" t="s">
        <v>80</v>
      </c>
      <c r="C12" s="35" t="s">
        <v>67</v>
      </c>
      <c r="D12" s="35">
        <v>20</v>
      </c>
      <c r="E12" s="35">
        <v>586.15</v>
      </c>
    </row>
    <row r="13" spans="1:5" x14ac:dyDescent="0.25">
      <c r="A13" s="35">
        <v>13</v>
      </c>
      <c r="B13" s="35" t="s">
        <v>81</v>
      </c>
      <c r="C13" s="35" t="s">
        <v>68</v>
      </c>
      <c r="D13" s="35">
        <v>2160</v>
      </c>
      <c r="E13" s="35">
        <v>13.46</v>
      </c>
    </row>
    <row r="14" spans="1:5" x14ac:dyDescent="0.25">
      <c r="A14" s="35">
        <v>14</v>
      </c>
      <c r="B14" s="35" t="s">
        <v>24</v>
      </c>
      <c r="C14" s="35" t="s">
        <v>67</v>
      </c>
      <c r="D14" s="35">
        <v>25</v>
      </c>
      <c r="E14" s="35">
        <v>891.33</v>
      </c>
    </row>
    <row r="15" spans="1:5" x14ac:dyDescent="0.25">
      <c r="A15" s="35">
        <v>15</v>
      </c>
      <c r="B15" s="35" t="s">
        <v>82</v>
      </c>
      <c r="C15" s="35" t="s">
        <v>67</v>
      </c>
      <c r="D15" s="35">
        <v>120</v>
      </c>
      <c r="E15" s="35">
        <v>429</v>
      </c>
    </row>
    <row r="16" spans="1:5" x14ac:dyDescent="0.25">
      <c r="A16" s="35">
        <v>16</v>
      </c>
      <c r="B16" s="35" t="s">
        <v>83</v>
      </c>
      <c r="C16" s="35" t="s">
        <v>67</v>
      </c>
      <c r="D16" s="35">
        <v>40</v>
      </c>
      <c r="E16" s="35">
        <v>105.6</v>
      </c>
    </row>
    <row r="17" spans="1:5" x14ac:dyDescent="0.25">
      <c r="A17" s="35">
        <v>17</v>
      </c>
      <c r="B17" s="35" t="s">
        <v>84</v>
      </c>
      <c r="C17" s="35" t="s">
        <v>67</v>
      </c>
      <c r="D17" s="35">
        <v>30</v>
      </c>
      <c r="E17" s="35">
        <v>1122</v>
      </c>
    </row>
    <row r="18" spans="1:5" x14ac:dyDescent="0.25">
      <c r="A18" s="35">
        <v>18</v>
      </c>
      <c r="B18" s="35" t="s">
        <v>85</v>
      </c>
      <c r="C18" s="35" t="s">
        <v>67</v>
      </c>
      <c r="D18" s="35">
        <v>15</v>
      </c>
      <c r="E18" s="35">
        <v>389.4</v>
      </c>
    </row>
    <row r="19" spans="1:5" x14ac:dyDescent="0.25">
      <c r="A19" s="35">
        <v>19</v>
      </c>
      <c r="B19" s="35" t="s">
        <v>86</v>
      </c>
      <c r="C19" s="35" t="s">
        <v>67</v>
      </c>
      <c r="D19" s="35">
        <v>120.4</v>
      </c>
      <c r="E19" s="35">
        <v>200.64</v>
      </c>
    </row>
    <row r="20" spans="1:5" x14ac:dyDescent="0.25">
      <c r="A20" s="35">
        <v>20</v>
      </c>
      <c r="B20" s="35" t="s">
        <v>87</v>
      </c>
      <c r="C20" s="35" t="s">
        <v>67</v>
      </c>
      <c r="D20" s="35">
        <v>90</v>
      </c>
      <c r="E20" s="35">
        <v>168.43</v>
      </c>
    </row>
    <row r="21" spans="1:5" x14ac:dyDescent="0.25">
      <c r="A21" s="35">
        <v>21</v>
      </c>
      <c r="B21" s="35" t="s">
        <v>88</v>
      </c>
      <c r="C21" s="35" t="s">
        <v>67</v>
      </c>
      <c r="D21" s="35">
        <v>50</v>
      </c>
      <c r="E21" s="35">
        <v>118.8</v>
      </c>
    </row>
    <row r="22" spans="1:5" x14ac:dyDescent="0.25">
      <c r="A22" s="35">
        <v>22</v>
      </c>
      <c r="B22" s="35" t="s">
        <v>25</v>
      </c>
      <c r="C22" s="35" t="s">
        <v>67</v>
      </c>
      <c r="D22" s="35">
        <v>20</v>
      </c>
      <c r="E22" s="35">
        <v>279.83999999999997</v>
      </c>
    </row>
    <row r="23" spans="1:5" x14ac:dyDescent="0.25">
      <c r="A23" s="35">
        <v>23</v>
      </c>
      <c r="B23" s="35" t="s">
        <v>26</v>
      </c>
      <c r="C23" s="35" t="s">
        <v>69</v>
      </c>
      <c r="D23" s="35">
        <v>10</v>
      </c>
      <c r="E23" s="35">
        <v>134.63999999999999</v>
      </c>
    </row>
    <row r="24" spans="1:5" x14ac:dyDescent="0.25">
      <c r="A24" s="35">
        <v>24</v>
      </c>
      <c r="B24" s="35" t="s">
        <v>27</v>
      </c>
      <c r="C24" s="35" t="s">
        <v>67</v>
      </c>
      <c r="D24" s="35">
        <v>30.4</v>
      </c>
      <c r="E24" s="35">
        <v>205.92</v>
      </c>
    </row>
    <row r="25" spans="1:5" x14ac:dyDescent="0.25">
      <c r="A25" s="35">
        <v>25</v>
      </c>
      <c r="B25" s="35" t="s">
        <v>28</v>
      </c>
      <c r="C25" s="35" t="s">
        <v>69</v>
      </c>
      <c r="D25" s="35">
        <v>30</v>
      </c>
      <c r="E25" s="35">
        <v>41.58</v>
      </c>
    </row>
    <row r="26" spans="1:5" x14ac:dyDescent="0.25">
      <c r="A26" s="35">
        <v>26</v>
      </c>
      <c r="B26" s="35" t="s">
        <v>29</v>
      </c>
      <c r="C26" s="35" t="s">
        <v>67</v>
      </c>
      <c r="D26" s="35">
        <v>50</v>
      </c>
      <c r="E26" s="35">
        <v>42.24</v>
      </c>
    </row>
    <row r="27" spans="1:5" x14ac:dyDescent="0.25">
      <c r="A27" s="35">
        <v>27</v>
      </c>
      <c r="B27" s="35" t="s">
        <v>30</v>
      </c>
      <c r="C27" s="35" t="s">
        <v>67</v>
      </c>
      <c r="D27" s="35">
        <v>20</v>
      </c>
      <c r="E27" s="35">
        <v>254.89</v>
      </c>
    </row>
    <row r="28" spans="1:5" x14ac:dyDescent="0.25">
      <c r="A28" s="35">
        <v>28</v>
      </c>
      <c r="B28" s="35" t="s">
        <v>31</v>
      </c>
      <c r="C28" s="35" t="s">
        <v>67</v>
      </c>
      <c r="D28" s="35">
        <v>30</v>
      </c>
      <c r="E28" s="35">
        <v>100.19</v>
      </c>
    </row>
    <row r="29" spans="1:5" x14ac:dyDescent="0.25">
      <c r="A29" s="35">
        <v>29</v>
      </c>
      <c r="B29" s="35" t="s">
        <v>32</v>
      </c>
      <c r="C29" s="35" t="s">
        <v>67</v>
      </c>
      <c r="D29" s="35">
        <v>10</v>
      </c>
      <c r="E29" s="35">
        <v>143.88</v>
      </c>
    </row>
    <row r="30" spans="1:5" x14ac:dyDescent="0.25">
      <c r="A30" s="35">
        <v>30</v>
      </c>
      <c r="B30" s="35" t="s">
        <v>33</v>
      </c>
      <c r="C30" s="35" t="s">
        <v>67</v>
      </c>
      <c r="D30" s="35">
        <v>20.21</v>
      </c>
      <c r="E30" s="35">
        <v>221.76</v>
      </c>
    </row>
    <row r="31" spans="1:5" x14ac:dyDescent="0.25">
      <c r="A31" s="35">
        <v>31</v>
      </c>
      <c r="B31" s="35" t="s">
        <v>34</v>
      </c>
      <c r="C31" s="35" t="s">
        <v>67</v>
      </c>
      <c r="D31" s="35">
        <v>10</v>
      </c>
      <c r="E31" s="35">
        <v>712.8</v>
      </c>
    </row>
    <row r="32" spans="1:5" x14ac:dyDescent="0.25">
      <c r="A32" s="35">
        <v>32</v>
      </c>
      <c r="B32" s="35" t="s">
        <v>35</v>
      </c>
      <c r="C32" s="35" t="s">
        <v>67</v>
      </c>
      <c r="D32" s="35">
        <v>30</v>
      </c>
      <c r="E32" s="35">
        <v>30.36</v>
      </c>
    </row>
    <row r="33" spans="1:5" x14ac:dyDescent="0.25">
      <c r="A33" s="35">
        <v>33</v>
      </c>
      <c r="B33" s="35" t="s">
        <v>36</v>
      </c>
      <c r="C33" s="35" t="s">
        <v>67</v>
      </c>
      <c r="D33" s="35">
        <v>2</v>
      </c>
      <c r="E33" s="35">
        <v>551.83000000000004</v>
      </c>
    </row>
    <row r="34" spans="1:5" x14ac:dyDescent="0.25">
      <c r="A34" s="35">
        <v>34</v>
      </c>
      <c r="B34" s="35" t="s">
        <v>37</v>
      </c>
      <c r="C34" s="35" t="s">
        <v>67</v>
      </c>
      <c r="D34" s="35">
        <v>5</v>
      </c>
      <c r="E34" s="35">
        <v>440.88</v>
      </c>
    </row>
    <row r="35" spans="1:5" x14ac:dyDescent="0.25">
      <c r="A35" s="35">
        <v>35</v>
      </c>
      <c r="B35" s="35" t="s">
        <v>38</v>
      </c>
      <c r="C35" s="35" t="s">
        <v>67</v>
      </c>
      <c r="D35" s="35">
        <v>20</v>
      </c>
      <c r="E35" s="35">
        <v>250.79</v>
      </c>
    </row>
    <row r="36" spans="1:5" x14ac:dyDescent="0.25">
      <c r="A36" s="35">
        <v>36</v>
      </c>
      <c r="B36" s="35" t="s">
        <v>39</v>
      </c>
      <c r="C36" s="35" t="s">
        <v>67</v>
      </c>
      <c r="D36" s="35">
        <v>2</v>
      </c>
      <c r="E36" s="35">
        <v>422.4</v>
      </c>
    </row>
    <row r="37" spans="1:5" x14ac:dyDescent="0.25">
      <c r="A37" s="35">
        <v>37</v>
      </c>
      <c r="B37" s="35" t="s">
        <v>40</v>
      </c>
      <c r="C37" s="35" t="s">
        <v>67</v>
      </c>
      <c r="D37" s="35">
        <v>2</v>
      </c>
      <c r="E37" s="35">
        <v>432.37</v>
      </c>
    </row>
    <row r="38" spans="1:5" x14ac:dyDescent="0.25">
      <c r="A38" s="35">
        <v>38</v>
      </c>
      <c r="B38" s="35" t="s">
        <v>41</v>
      </c>
      <c r="C38" s="35" t="s">
        <v>67</v>
      </c>
      <c r="D38" s="35">
        <v>2</v>
      </c>
      <c r="E38" s="35">
        <v>452.03</v>
      </c>
    </row>
    <row r="39" spans="1:5" x14ac:dyDescent="0.25">
      <c r="A39" s="35">
        <v>39</v>
      </c>
      <c r="B39" s="35" t="s">
        <v>42</v>
      </c>
      <c r="C39" s="35" t="s">
        <v>67</v>
      </c>
      <c r="D39" s="35">
        <v>6</v>
      </c>
      <c r="E39" s="35">
        <v>1003.19</v>
      </c>
    </row>
    <row r="40" spans="1:5" x14ac:dyDescent="0.25">
      <c r="A40" s="35">
        <v>40</v>
      </c>
      <c r="B40" s="35" t="s">
        <v>43</v>
      </c>
      <c r="C40" s="35" t="s">
        <v>67</v>
      </c>
      <c r="D40" s="35">
        <v>100</v>
      </c>
      <c r="E40" s="35">
        <v>207.24</v>
      </c>
    </row>
    <row r="41" spans="1:5" x14ac:dyDescent="0.25">
      <c r="A41" s="35">
        <v>41</v>
      </c>
      <c r="B41" s="35" t="s">
        <v>44</v>
      </c>
      <c r="C41" s="35" t="s">
        <v>67</v>
      </c>
      <c r="D41" s="35">
        <v>40.5</v>
      </c>
      <c r="E41" s="35">
        <v>61.64</v>
      </c>
    </row>
    <row r="42" spans="1:5" x14ac:dyDescent="0.25">
      <c r="A42" s="35">
        <v>42</v>
      </c>
      <c r="B42" s="35" t="s">
        <v>45</v>
      </c>
      <c r="C42" s="35" t="s">
        <v>67</v>
      </c>
      <c r="D42" s="35">
        <v>40</v>
      </c>
      <c r="E42" s="35">
        <v>260.7</v>
      </c>
    </row>
    <row r="43" spans="1:5" x14ac:dyDescent="0.25">
      <c r="A43" s="35">
        <v>43</v>
      </c>
      <c r="B43" s="35" t="s">
        <v>46</v>
      </c>
      <c r="C43" s="35" t="s">
        <v>67</v>
      </c>
      <c r="D43" s="35">
        <v>80</v>
      </c>
      <c r="E43" s="35">
        <v>125.4</v>
      </c>
    </row>
    <row r="44" spans="1:5" x14ac:dyDescent="0.25">
      <c r="A44" s="35">
        <v>44</v>
      </c>
      <c r="B44" s="35" t="s">
        <v>47</v>
      </c>
      <c r="C44" s="35" t="s">
        <v>67</v>
      </c>
      <c r="D44" s="35">
        <v>60</v>
      </c>
      <c r="E44" s="35">
        <v>71.930000000000007</v>
      </c>
    </row>
    <row r="45" spans="1:5" x14ac:dyDescent="0.25">
      <c r="A45" s="35">
        <v>45</v>
      </c>
      <c r="B45" s="35" t="s">
        <v>48</v>
      </c>
      <c r="C45" s="35" t="s">
        <v>67</v>
      </c>
      <c r="D45" s="35">
        <v>120</v>
      </c>
      <c r="E45" s="35">
        <v>109.56</v>
      </c>
    </row>
    <row r="46" spans="1:5" x14ac:dyDescent="0.25">
      <c r="A46" s="35">
        <v>46</v>
      </c>
      <c r="B46" s="35" t="s">
        <v>49</v>
      </c>
      <c r="C46" s="35" t="s">
        <v>67</v>
      </c>
      <c r="D46" s="35">
        <v>20</v>
      </c>
      <c r="E46" s="35">
        <v>109.56</v>
      </c>
    </row>
    <row r="47" spans="1:5" x14ac:dyDescent="0.25">
      <c r="A47" s="35">
        <v>47</v>
      </c>
      <c r="B47" s="35" t="s">
        <v>50</v>
      </c>
      <c r="C47" s="35" t="s">
        <v>67</v>
      </c>
      <c r="D47" s="35">
        <v>30</v>
      </c>
      <c r="E47" s="35">
        <v>204.6</v>
      </c>
    </row>
    <row r="48" spans="1:5" x14ac:dyDescent="0.25">
      <c r="A48" s="35">
        <v>48</v>
      </c>
      <c r="B48" s="35" t="s">
        <v>51</v>
      </c>
      <c r="C48" s="35" t="s">
        <v>67</v>
      </c>
      <c r="D48" s="35">
        <v>29.92</v>
      </c>
      <c r="E48" s="35">
        <v>171.6</v>
      </c>
    </row>
    <row r="49" spans="1:5" x14ac:dyDescent="0.25">
      <c r="A49" s="35">
        <v>49</v>
      </c>
      <c r="B49" s="35" t="s">
        <v>52</v>
      </c>
      <c r="C49" s="35" t="s">
        <v>67</v>
      </c>
      <c r="D49" s="35">
        <v>40</v>
      </c>
      <c r="E49" s="35">
        <v>805.2</v>
      </c>
    </row>
    <row r="50" spans="1:5" x14ac:dyDescent="0.25">
      <c r="A50" s="35">
        <v>50</v>
      </c>
      <c r="B50" s="35" t="s">
        <v>53</v>
      </c>
      <c r="C50" s="35" t="s">
        <v>67</v>
      </c>
      <c r="D50" s="35">
        <v>80</v>
      </c>
      <c r="E50" s="35">
        <v>147.84</v>
      </c>
    </row>
    <row r="51" spans="1:5" x14ac:dyDescent="0.25">
      <c r="A51" s="35">
        <v>51</v>
      </c>
      <c r="B51" s="35" t="s">
        <v>54</v>
      </c>
      <c r="C51" s="35" t="s">
        <v>67</v>
      </c>
      <c r="D51" s="35">
        <v>30</v>
      </c>
      <c r="E51" s="35">
        <v>175.56</v>
      </c>
    </row>
    <row r="52" spans="1:5" x14ac:dyDescent="0.25">
      <c r="A52" s="35">
        <v>52</v>
      </c>
      <c r="B52" s="35" t="s">
        <v>55</v>
      </c>
      <c r="C52" s="35" t="s">
        <v>67</v>
      </c>
      <c r="D52" s="35">
        <v>800</v>
      </c>
      <c r="E52" s="35">
        <v>50.16</v>
      </c>
    </row>
    <row r="53" spans="1:5" x14ac:dyDescent="0.25">
      <c r="A53" s="35">
        <v>53</v>
      </c>
      <c r="B53" s="35" t="s">
        <v>56</v>
      </c>
      <c r="C53" s="35" t="s">
        <v>67</v>
      </c>
      <c r="D53" s="35">
        <v>150</v>
      </c>
      <c r="E53" s="35">
        <v>59.4</v>
      </c>
    </row>
    <row r="54" spans="1:5" x14ac:dyDescent="0.25">
      <c r="A54" s="35">
        <v>54</v>
      </c>
      <c r="B54" s="35" t="s">
        <v>57</v>
      </c>
      <c r="C54" s="35" t="s">
        <v>67</v>
      </c>
      <c r="D54" s="35">
        <v>400</v>
      </c>
      <c r="E54" s="35">
        <v>51.48</v>
      </c>
    </row>
    <row r="55" spans="1:5" x14ac:dyDescent="0.25">
      <c r="A55" s="35">
        <v>55</v>
      </c>
      <c r="B55" s="35" t="s">
        <v>58</v>
      </c>
      <c r="C55" s="35" t="s">
        <v>67</v>
      </c>
      <c r="D55" s="35">
        <v>50</v>
      </c>
      <c r="E55" s="35">
        <v>303.60000000000002</v>
      </c>
    </row>
    <row r="56" spans="1:5" x14ac:dyDescent="0.25">
      <c r="A56" s="35">
        <v>56</v>
      </c>
      <c r="B56" s="35" t="s">
        <v>59</v>
      </c>
      <c r="C56" s="35" t="s">
        <v>67</v>
      </c>
      <c r="D56" s="35">
        <v>150</v>
      </c>
      <c r="E56" s="35">
        <v>48.84</v>
      </c>
    </row>
    <row r="57" spans="1:5" x14ac:dyDescent="0.25">
      <c r="A57" s="35">
        <v>57</v>
      </c>
      <c r="B57" s="35" t="s">
        <v>60</v>
      </c>
      <c r="C57" s="35" t="s">
        <v>67</v>
      </c>
      <c r="D57" s="35">
        <v>150</v>
      </c>
      <c r="E57" s="35">
        <v>51.48</v>
      </c>
    </row>
    <row r="58" spans="1:5" x14ac:dyDescent="0.25">
      <c r="A58" s="35">
        <v>58</v>
      </c>
      <c r="B58" s="35" t="s">
        <v>61</v>
      </c>
      <c r="C58" s="35" t="s">
        <v>67</v>
      </c>
      <c r="D58" s="35">
        <v>10</v>
      </c>
      <c r="E58" s="35">
        <v>277.2</v>
      </c>
    </row>
    <row r="59" spans="1:5" x14ac:dyDescent="0.25">
      <c r="A59" s="35">
        <v>59</v>
      </c>
      <c r="B59" s="35" t="s">
        <v>62</v>
      </c>
      <c r="C59" s="35" t="s">
        <v>67</v>
      </c>
      <c r="D59" s="35">
        <v>20</v>
      </c>
      <c r="E59" s="35">
        <v>323.39999999999998</v>
      </c>
    </row>
    <row r="60" spans="1:5" x14ac:dyDescent="0.25">
      <c r="A60" s="35">
        <v>60</v>
      </c>
      <c r="B60" s="35" t="s">
        <v>63</v>
      </c>
      <c r="C60" s="35" t="s">
        <v>67</v>
      </c>
      <c r="D60" s="35">
        <v>20</v>
      </c>
      <c r="E60" s="35">
        <v>249.48</v>
      </c>
    </row>
    <row r="61" spans="1:5" x14ac:dyDescent="0.25">
      <c r="A61" s="35">
        <v>61</v>
      </c>
      <c r="B61" s="35" t="s">
        <v>64</v>
      </c>
      <c r="C61" s="35" t="s">
        <v>67</v>
      </c>
      <c r="D61" s="35">
        <v>20</v>
      </c>
      <c r="E61" s="35">
        <v>330</v>
      </c>
    </row>
    <row r="62" spans="1:5" x14ac:dyDescent="0.25">
      <c r="A62" s="35">
        <v>62</v>
      </c>
      <c r="B62" s="35" t="s">
        <v>65</v>
      </c>
      <c r="C62" s="35" t="s">
        <v>67</v>
      </c>
      <c r="D62" s="35">
        <v>20</v>
      </c>
      <c r="E62" s="35">
        <v>396.58</v>
      </c>
    </row>
  </sheetData>
  <pageMargins left="0.23622047244094491" right="0.23622047244094491" top="0" bottom="0" header="0.31496062992125984" footer="0.19685039370078741"/>
  <pageSetup paperSize="9" scale="90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ОБОСНОВАНИЕ НМЦК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2026-07-02T13:26:24Z</dcterms:modified>
</cp:coreProperties>
</file>