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omv1.rnipi.lan\05\БЕРЕЗКА\2026\78. ИМН для курсов\"/>
    </mc:Choice>
  </mc:AlternateContent>
  <bookViews>
    <workbookView xWindow="0" yWindow="0" windowWidth="28800" windowHeight="1230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7" i="1" l="1"/>
  <c r="O9" i="1" l="1"/>
  <c r="P9" i="1" s="1"/>
  <c r="Q9" i="1" s="1"/>
  <c r="R9" i="1" s="1"/>
  <c r="O8" i="1"/>
  <c r="P8" i="1" s="1"/>
  <c r="Q8" i="1" s="1"/>
  <c r="R8" i="1" s="1"/>
  <c r="L9" i="1"/>
  <c r="L8" i="1"/>
  <c r="K8" i="1"/>
  <c r="K9" i="1"/>
  <c r="M9" i="1" l="1"/>
  <c r="M8" i="1"/>
  <c r="O7" i="1"/>
  <c r="P7" i="1" s="1"/>
  <c r="Q7" i="1" s="1"/>
  <c r="R7" i="1" s="1"/>
  <c r="L7" i="1"/>
  <c r="K7" i="1"/>
  <c r="M7" i="1" l="1"/>
  <c r="O6" i="1" l="1"/>
  <c r="P6" i="1" s="1"/>
  <c r="Q6" i="1" s="1"/>
  <c r="R6" i="1" s="1"/>
  <c r="R10" i="1" s="1"/>
  <c r="L6" i="1"/>
  <c r="K6" i="1"/>
  <c r="M6" i="1" l="1"/>
</calcChain>
</file>

<file path=xl/sharedStrings.xml><?xml version="1.0" encoding="utf-8"?>
<sst xmlns="http://schemas.openxmlformats.org/spreadsheetml/2006/main" count="67" uniqueCount="61">
  <si>
    <t>№</t>
  </si>
  <si>
    <t>Наименование товара</t>
  </si>
  <si>
    <t>ОКПД2</t>
  </si>
  <si>
    <t>Существенные условия исполнения контракта</t>
  </si>
  <si>
    <t>Ед. изм</t>
  </si>
  <si>
    <t>Кол-во</t>
  </si>
  <si>
    <t>Коммерческие предложения 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</si>
  <si>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</si>
  <si>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</si>
  <si>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</si>
  <si>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</si>
  <si>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</si>
  <si>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1"/>
        <rFont val="Times New Roman"/>
      </rPr>
      <t xml:space="preserve">         (не должен превышать 33%)</t>
    </r>
  </si>
  <si>
    <r>
      <t>Расчет Н(М)ЦК по формуле</t>
    </r>
    <r>
      <rPr>
        <sz val="11"/>
        <rFont val="Times New Roman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</si>
  <si>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</si>
  <si>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</si>
  <si>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</si>
  <si>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Согласно техническому заданию</t>
  </si>
  <si>
    <t>-</t>
  </si>
  <si>
    <t>ИТОГО</t>
  </si>
  <si>
    <t xml:space="preserve"> </t>
  </si>
  <si>
    <t>В результате проведенного расчета Н(М)ЦК, ЦКЕП контракта составила:</t>
  </si>
  <si>
    <t>рублей</t>
  </si>
  <si>
    <t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</t>
  </si>
  <si>
    <t>** В соответствии с п.3.20.1 Методических рекомендаций, утвержденных приказом Минэкономразвития РФ от 02.10.2013 № 567 расчет произведен с помощью стандартных функций табличного редактора EXCEL.</t>
  </si>
  <si>
    <t>шт</t>
  </si>
  <si>
    <t>Фэст покрывало спасательное изотермическое 160х210 см</t>
  </si>
  <si>
    <t>32.50.50.190 </t>
  </si>
  <si>
    <t>Жгут кровоостанавливающий резиновый рифленый с застежкой в виде петли Альфа (исполнение 1)</t>
  </si>
  <si>
    <t xml:space="preserve">32.50.50.190  </t>
  </si>
  <si>
    <t>Тактический жгут турникет тип CAT (пластиковый зажим)</t>
  </si>
  <si>
    <t>32.50.50.190-00002668</t>
  </si>
  <si>
    <t>1.2*</t>
  </si>
  <si>
    <t>1.3*</t>
  </si>
  <si>
    <t>2.1*</t>
  </si>
  <si>
    <t>2.2*</t>
  </si>
  <si>
    <t>2.3*</t>
  </si>
  <si>
    <t>https://siz-special.ru/product/zhgut-krovoostanavlivayushhij-rezinovyj-esmarha-ispolnenie-2-bez-furnitury/</t>
  </si>
  <si>
    <t>3.1*</t>
  </si>
  <si>
    <t>https://voenform.ru/shop/takticheskie-aptechki/zhgut-krovoostanavlivayuschiy-rezinovyy-esmarkha-1/?ybaip=1</t>
  </si>
  <si>
    <t>3.2*</t>
  </si>
  <si>
    <t>https://bready.ru/product/zhgut-krovostanavlivayushchiy-alfa-bystryy-zhgut/</t>
  </si>
  <si>
    <t>https://price-opt.ru/katalog/krovoostanavlivayuschij-zhgut-esmarkha-140-sm/</t>
  </si>
  <si>
    <t>3.3*</t>
  </si>
  <si>
    <t>https://voenform.ru/shop/takticheskie-aptechki/zhgut-turniket-sat-voennyy-vraschayuschegosya-tipa/?etext=2202.jSbRYYrz6gO8_wmTnKvgNRvcYUTSZW4KhfEuvjR4VGXWDwab-Nw4ViMOlljqVOWdDhIbJcXyZlWnqAPkuKFnqlcHe8xhW4y_0TbER9SWa8ft_CT7iiGyUBy24fDpsJpItW0i48OsHgDWiLx0OOVIK254ZnRkYXl5emJlaHJsdXk.6b1da34896f03cd17e0a6b2de9d1a894d6659891&amp;yclid=7863670303324110847&amp;ybaip=1</t>
  </si>
  <si>
    <t>https://bready.ru/product/takticheskiy_zhgut_turniket_tip_cat/?r1=yandext&amp;r2&amp;utm_source=Direct_Qleads&amp;utm_medium=search&amp;utm_term=---autotargeting&amp;utm_content=%24qleads%3D%7B%22group%22%3A5754867801,%22banner%22%3A1911065944834178494,%22device%22%3A%22desktop%22,%22campaignId%22%3A710225453,%22criteriaId%22%3A205754867801%7D&amp;utm_campaign=Q-leads.%20Розница.%20Товарная%20за%20клики.%20Жгуты.&amp;roistat=direct1_search_710225453_rsMasterGroup_rsMasterBanner_---autotargeting&amp;qleads=cа_n%3AQ-leads.%20Розница.%20Товарная%20за%20клики.%20Жгуты.%7Ccа_t%3Atype1%7Ccа_id%3A710225453%7Cgb%3A5754867801%7Cad%3A%3A1911065944834178494%7Ccr_id%3A0%7Ck%3A---autotargeting%7Cph%3A205754867801%7Crt%3A205754867801%7Cm_t%3A%7Cm_k%3A%7Cd_t%3Adesktop%7Cp%3A1%7Cp_t%3Apremium%7Cs%3Anone%7Cs_t%3Asearch%7Cr%3AРостов-на-Дону%7Cr_id%3A39%7Cyclid%3A12007731866235043839&amp;yclid=12007731866235043839&amp;ybaip=1</t>
  </si>
  <si>
    <t>https://emsrun.ru/product/takticheskij-zhgut-turniket-tip-cat/?utm_source=Direct_Qleads&amp;utm_medium=search&amp;utm_term=---autotargeting&amp;utm_content=%24qleads%3d%7B%22group%22%3A5775362618%2C%22banner%22%3A1916249875870153231%2C%22device%22%3A%22desktop%22%2C%22campaignId%22%3A712877240%2C%22criteriaId%22%3A205775362618%7D&amp;utm_campaign=Q-leads.%20МК.%20Товарная%20за%20клики.%20Жгуты.&amp;roistat=direct3_search_712877240_rsMasterGroup_rsMasterBanner_---autotargeting&amp;qleads=cа_n:Q-leads.%20МК.%20Товарная%20за%20клики.%20Жгуты.%7Ccа_t:type1%7Ccа_id:712877240%7Cgb:5775362618%7Cad::1916249875870153231%7Ccr_id:0%7Ck:---autotargeting%7Cph:205775362618%7Crt:205775362618%7Cm_t:%7Cm_k:%7Cd_t:desktop%7Cp:4%7Cp_t:premium%7Cs:none%7Cs_t:search%7Cr:Ростов-на-Дону%7Cr_id:39%7Cyclid:4635028751783297023&amp;yclid=4635028751783297023&amp;ybaip=1</t>
  </si>
  <si>
    <t>https://voenform.ru/shop/takticheskie-aptechki/zhgut-alfa-145-sm/?yclid=5464039232747601919&amp;ybaip=1</t>
  </si>
  <si>
    <t>https://apteka.ru/product/zhgut-krovoostanavlivayushhij-rezinovyj-riflenyj-s-zastezhkoj-v-vide-petli-alfa-dlina-1000-mm-653a2a86850ceb81bfc27ae4/</t>
  </si>
  <si>
    <t>https://siz-special.ru/product/pokryvalo-spasatelnoe/?etext=2202.HGh2L7OlWigwCnHGY_cTPMJgTcejCjBl_7f-Lz0Ap9c3k98WASePLtb4eNbeNfBw1_rjVTIGltr4Xa-9Im7HMCFSaQe8VfXmcOeWHHKzOdanezq0BHgXEBawYks5sg3h9vBQmQNuplFdItLcNQCO3Gx2bmdzaHhjZG5qc3FkZ2c.dbfcbd59fdb1db0501ea4d3ee2cdb6a1a84aa219&amp;yclid=1623994721789018111</t>
  </si>
  <si>
    <t>https://apteka.ru/product/fest-pokryvalo-spasatelnoe-izotermicheskoe-160x210-sm-68db92cf8c478987a48f044f/?ysclid=msh2ba6j7r988485982</t>
  </si>
  <si>
    <t>https://adventurica.ru/p/53211-termoodeyalo-sledopyt-160h210-sm/?utm_source=ya&amp;utm_medium=cpa&amp;utm_campaign=82550175&amp;utm_content=16955591124&amp;roistat=direct6_search_82550175_rsMasterGroup_rsMasterBanner&amp;&amp;etext=2202.6pHBu9WvoKbGxicq0M-9xlPoHng70C6iS3UQunGHel2YvgvLRrVpJ-iJQ123w3POOjq56MBaAjns6kkhuOK99agbTIQ8XmEZ9exvLnnSD3BrVLv8vdHYDUJvCykG7Jq_GAPD7xANlz5OJ9B-LjD7G2hqbXdlb3JxcXV5d3RkZWE.ad929e61152cf7f0d7cfe84560e42ded18fac5ec&amp;yclid=13181735517789356031</t>
  </si>
  <si>
    <t>Дата подготовки обоснования НМЦК:  06.08.2026 г.     __________________________________    С.А.Любека</t>
  </si>
  <si>
    <t>1.1*</t>
  </si>
  <si>
    <t>1.1*; 2.1*; 3.1*; 4.1*</t>
  </si>
  <si>
    <t>1.2*;2.2*; 3.2*4.2*</t>
  </si>
  <si>
    <t>1.3*;2.3*;3.3*; 4.3*</t>
  </si>
  <si>
    <t>4.1*</t>
  </si>
  <si>
    <t>4.2*</t>
  </si>
  <si>
    <t>4.3*</t>
  </si>
  <si>
    <r>
      <t xml:space="preserve">Жгут  кровоостанавливающий Эсмарха ФЭСТ резиновый без фурнитуры длина </t>
    </r>
    <r>
      <rPr>
        <sz val="11"/>
        <color rgb="FFFF0000"/>
        <rFont val="Times New Roman"/>
        <family val="1"/>
        <charset val="204"/>
      </rPr>
      <t>160 см.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</si>
</sst>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9"/>
      <color theme="1"/>
      <name val="Calibri"/>
      <scheme val="minor"/>
    </font>
    <font>
      <sz val="10"/>
      <name val="Times New Roman"/>
    </font>
    <font>
      <sz val="10"/>
      <color theme="1"/>
      <name val="Times New Roman"/>
    </font>
    <font>
      <b/>
      <sz val="10"/>
      <name val="Times New Roman"/>
    </font>
    <font>
      <b/>
      <sz val="12"/>
      <name val="Times New Roman"/>
    </font>
    <font>
      <b/>
      <sz val="11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sz val="11"/>
      <name val="Times New Roman"/>
    </font>
    <font>
      <sz val="11"/>
      <color indexed="2"/>
      <name val="Times New Roman"/>
    </font>
    <font>
      <b/>
      <sz val="11"/>
      <color indexed="2"/>
      <name val="Times New Roman"/>
    </font>
    <font>
      <sz val="10"/>
      <color theme="1"/>
      <name val="Calibri"/>
      <scheme val="minor"/>
    </font>
    <font>
      <i/>
      <sz val="11"/>
      <name val="Times New Roman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6" fillId="0" borderId="0"/>
    <xf numFmtId="0" fontId="25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12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/>
    </xf>
    <xf numFmtId="4" fontId="1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wrapText="1"/>
    </xf>
    <xf numFmtId="0" fontId="14" fillId="0" borderId="2" xfId="0" applyFont="1" applyBorder="1" applyAlignment="1">
      <alignment horizontal="left" wrapText="1"/>
    </xf>
    <xf numFmtId="0" fontId="15" fillId="0" borderId="2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8" fillId="0" borderId="0" xfId="0" applyFont="1"/>
    <xf numFmtId="4" fontId="0" fillId="0" borderId="0" xfId="0" applyNumberFormat="1"/>
    <xf numFmtId="0" fontId="0" fillId="0" borderId="0" xfId="0" applyAlignment="1">
      <alignment horizontal="left"/>
    </xf>
    <xf numFmtId="0" fontId="0" fillId="0" borderId="0" xfId="0" applyBorder="1"/>
    <xf numFmtId="49" fontId="5" fillId="0" borderId="0" xfId="0" applyNumberFormat="1" applyFont="1"/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top" wrapText="1"/>
    </xf>
    <xf numFmtId="0" fontId="22" fillId="0" borderId="8" xfId="0" applyFont="1" applyFill="1" applyBorder="1" applyAlignment="1">
      <alignment horizontal="center" vertical="top" wrapText="1"/>
    </xf>
    <xf numFmtId="0" fontId="0" fillId="0" borderId="0" xfId="0" applyFill="1"/>
    <xf numFmtId="0" fontId="13" fillId="0" borderId="3" xfId="0" applyFont="1" applyBorder="1" applyAlignment="1">
      <alignment horizontal="center" vertical="center" wrapText="1"/>
    </xf>
    <xf numFmtId="49" fontId="4" fillId="0" borderId="0" xfId="0" applyNumberFormat="1" applyFont="1"/>
    <xf numFmtId="0" fontId="4" fillId="0" borderId="0" xfId="0" applyFont="1"/>
    <xf numFmtId="0" fontId="25" fillId="0" borderId="0" xfId="2"/>
    <xf numFmtId="0" fontId="20" fillId="0" borderId="2" xfId="0" applyFont="1" applyFill="1" applyBorder="1" applyAlignment="1">
      <alignment horizontal="center" vertical="center" wrapText="1"/>
    </xf>
    <xf numFmtId="49" fontId="3" fillId="0" borderId="0" xfId="0" applyNumberFormat="1" applyFont="1"/>
    <xf numFmtId="0" fontId="3" fillId="0" borderId="0" xfId="0" applyFont="1"/>
    <xf numFmtId="49" fontId="2" fillId="0" borderId="0" xfId="0" applyNumberFormat="1" applyFont="1"/>
    <xf numFmtId="0" fontId="1" fillId="0" borderId="0" xfId="0" applyFont="1"/>
    <xf numFmtId="49" fontId="1" fillId="0" borderId="0" xfId="0" applyNumberFormat="1" applyFont="1"/>
    <xf numFmtId="0" fontId="10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2" fontId="12" fillId="0" borderId="5" xfId="0" applyNumberFormat="1" applyFont="1" applyBorder="1" applyAlignment="1">
      <alignment horizontal="center" vertical="center" wrapText="1"/>
    </xf>
    <xf numFmtId="2" fontId="12" fillId="0" borderId="6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11" fillId="0" borderId="0" xfId="0" applyFont="1" applyFill="1" applyAlignment="1">
      <alignment horizontal="left" vertical="center"/>
    </xf>
    <xf numFmtId="4" fontId="14" fillId="0" borderId="4" xfId="0" applyNumberFormat="1" applyFont="1" applyBorder="1" applyAlignment="1">
      <alignment horizontal="center" vertical="center"/>
    </xf>
    <xf numFmtId="4" fontId="14" fillId="0" borderId="6" xfId="0" applyNumberFormat="1" applyFont="1" applyBorder="1" applyAlignment="1">
      <alignment horizontal="center" vertical="center"/>
    </xf>
    <xf numFmtId="4" fontId="16" fillId="0" borderId="2" xfId="0" applyNumberFormat="1" applyFont="1" applyBorder="1" applyAlignment="1">
      <alignment horizontal="center" vertical="center"/>
    </xf>
    <xf numFmtId="4" fontId="16" fillId="0" borderId="4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media1.svg"/><Relationship Id="rId1" Type="http://schemas.openxmlformats.org/officeDocument/2006/relationships/image" Target="../media/image1.png"/><Relationship Id="rId6" Type="http://schemas.openxmlformats.org/officeDocument/2006/relationships/image" Target="../media/media3.svg"/><Relationship Id="rId5" Type="http://schemas.openxmlformats.org/officeDocument/2006/relationships/image" Target="../media/image3.png"/><Relationship Id="rId4" Type="http://schemas.openxmlformats.org/officeDocument/2006/relationships/image" Target="../media/media2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107156</xdr:colOff>
      <xdr:row>4</xdr:row>
      <xdr:rowOff>1143000</xdr:rowOff>
    </xdr:from>
    <xdr:to>
      <xdr:col>13</xdr:col>
      <xdr:colOff>295274</xdr:colOff>
      <xdr:row>4</xdr:row>
      <xdr:rowOff>1821656</xdr:rowOff>
    </xdr:to>
    <xdr:pic>
      <xdr:nvPicPr>
        <xdr:cNvPr id="6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2"/>
            </a:ext>
          </a:extLst>
        </a:blip>
        <a:stretch/>
      </xdr:blipFill>
      <xdr:spPr bwMode="auto">
        <a:xfrm>
          <a:off x="13299281" y="2571750"/>
          <a:ext cx="783431" cy="67865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19050</xdr:colOff>
      <xdr:row>4</xdr:row>
      <xdr:rowOff>923925</xdr:rowOff>
    </xdr:from>
    <xdr:to>
      <xdr:col>11</xdr:col>
      <xdr:colOff>891540</xdr:colOff>
      <xdr:row>4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4"/>
            </a:ext>
          </a:extLst>
        </a:blip>
        <a:stretch/>
      </xdr:blipFill>
      <xdr:spPr bwMode="auto">
        <a:xfrm>
          <a:off x="6724649" y="1815465"/>
          <a:ext cx="872490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14</xdr:col>
      <xdr:colOff>190499</xdr:colOff>
      <xdr:row>4</xdr:row>
      <xdr:rowOff>1190623</xdr:rowOff>
    </xdr:from>
    <xdr:to>
      <xdr:col>14</xdr:col>
      <xdr:colOff>320674</xdr:colOff>
      <xdr:row>4</xdr:row>
      <xdr:rowOff>1581149</xdr:rowOff>
    </xdr:to>
    <xdr:pic>
      <xdr:nvPicPr>
        <xdr:cNvPr id="9" name="Picture 6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6"/>
            </a:ext>
          </a:extLst>
        </a:blip>
        <a:stretch/>
      </xdr:blipFill>
      <xdr:spPr bwMode="auto">
        <a:xfrm>
          <a:off x="13868399" y="2419349"/>
          <a:ext cx="130174" cy="3905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voenform.ru/shop/takticheskie-aptechki/zhgut-alfa-145-sm/?yclid=5464039232747601919&amp;ybaip=1" TargetMode="External"/><Relationship Id="rId7" Type="http://schemas.openxmlformats.org/officeDocument/2006/relationships/hyperlink" Target="https://apteka.ru/product/fest-pokryvalo-spasatelnoe-izotermicheskoe-160x210-sm-68db92cf8c478987a48f044f/?ysclid=msh2ba6j7r988485982" TargetMode="External"/><Relationship Id="rId2" Type="http://schemas.openxmlformats.org/officeDocument/2006/relationships/hyperlink" Target="https://bready.ru/product/zhgut-krovostanavlivayushchiy-alfa-bystryy-zhgut/" TargetMode="External"/><Relationship Id="rId1" Type="http://schemas.openxmlformats.org/officeDocument/2006/relationships/hyperlink" Target="https://apteka.ru/product/zhgut-krovoostanavlivayushhij-rezinovyj-riflenyj-s-zastezhkoj-v-vide-petli-alfa-dlina-1000-mm-653a2a86850ceb81bfc27ae4/" TargetMode="External"/><Relationship Id="rId6" Type="http://schemas.openxmlformats.org/officeDocument/2006/relationships/hyperlink" Target="https://price-opt.ru/katalog/krovoostanavlivayuschij-zhgut-esmarkha-140-sm/" TargetMode="External"/><Relationship Id="rId5" Type="http://schemas.openxmlformats.org/officeDocument/2006/relationships/hyperlink" Target="https://voenform.ru/shop/takticheskie-aptechki/zhgut-krovoostanavlivayuschiy-rezinovyy-esmarkha-1/?ybaip=1" TargetMode="External"/><Relationship Id="rId4" Type="http://schemas.openxmlformats.org/officeDocument/2006/relationships/hyperlink" Target="https://siz-special.ru/product/zhgut-krovoostanavlivayushhij-rezinovyj-esmarha-ispolnenie-2-bez-furnitury/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Q57"/>
  <sheetViews>
    <sheetView tabSelected="1" zoomScale="80" workbookViewId="0">
      <selection activeCell="B6" sqref="B6"/>
    </sheetView>
  </sheetViews>
  <sheetFormatPr defaultRowHeight="15" x14ac:dyDescent="0.25"/>
  <cols>
    <col min="1" max="1" width="4.42578125" customWidth="1"/>
    <col min="2" max="2" width="37.7109375" customWidth="1"/>
    <col min="3" max="3" width="22" style="1" customWidth="1"/>
    <col min="4" max="4" width="16.140625" customWidth="1"/>
    <col min="5" max="5" width="9" customWidth="1"/>
    <col min="6" max="6" width="8.140625" customWidth="1"/>
    <col min="7" max="7" width="19.28515625" customWidth="1"/>
    <col min="8" max="8" width="17" customWidth="1"/>
    <col min="9" max="9" width="16.7109375" customWidth="1"/>
    <col min="10" max="10" width="15.42578125" customWidth="1"/>
    <col min="11" max="11" width="16.7109375" customWidth="1"/>
    <col min="12" max="12" width="15.42578125" customWidth="1"/>
    <col min="13" max="13" width="9" bestFit="1" customWidth="1"/>
    <col min="14" max="14" width="7.140625" customWidth="1"/>
    <col min="15" max="15" width="27.7109375" customWidth="1"/>
    <col min="16" max="16" width="14.5703125" customWidth="1"/>
    <col min="17" max="17" width="15.28515625" customWidth="1"/>
    <col min="18" max="18" width="16" customWidth="1"/>
    <col min="21" max="21" width="14.85546875" customWidth="1"/>
    <col min="24" max="24" width="18.7109375" customWidth="1"/>
    <col min="26" max="26" width="12.5703125" bestFit="1" customWidth="1"/>
    <col min="27" max="27" width="14.85546875" customWidth="1"/>
  </cols>
  <sheetData>
    <row r="1" spans="1:303" s="2" customFormat="1" ht="24" customHeight="1" x14ac:dyDescent="0.2">
      <c r="A1" s="3"/>
      <c r="B1" s="3"/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5"/>
      <c r="Q1" s="45"/>
      <c r="R1" s="45"/>
    </row>
    <row r="2" spans="1:303" s="2" customFormat="1" ht="16.5" customHeight="1" x14ac:dyDescent="0.2">
      <c r="A2" s="3"/>
      <c r="B2" s="3"/>
      <c r="C2" s="4"/>
      <c r="D2" s="3"/>
      <c r="E2" s="47"/>
      <c r="F2" s="47"/>
      <c r="G2" s="47"/>
      <c r="H2" s="47"/>
      <c r="I2" s="47"/>
      <c r="J2" s="47"/>
      <c r="K2" s="47"/>
      <c r="L2" s="47"/>
      <c r="M2" s="47"/>
      <c r="N2" s="3"/>
      <c r="O2" s="3"/>
      <c r="P2" s="45"/>
      <c r="Q2" s="45"/>
      <c r="R2" s="45"/>
    </row>
    <row r="3" spans="1:303" s="2" customFormat="1" ht="30.75" customHeight="1" x14ac:dyDescent="0.2">
      <c r="A3" s="3"/>
      <c r="B3" s="3"/>
      <c r="C3" s="4"/>
      <c r="D3" s="3"/>
      <c r="E3" s="48"/>
      <c r="F3" s="49"/>
      <c r="G3" s="49"/>
      <c r="H3" s="49"/>
      <c r="I3" s="49"/>
      <c r="J3" s="49"/>
      <c r="K3" s="49"/>
      <c r="L3" s="49"/>
      <c r="M3" s="49"/>
      <c r="N3" s="3"/>
      <c r="O3" s="3"/>
      <c r="P3" s="46"/>
      <c r="Q3" s="46"/>
      <c r="R3" s="46"/>
    </row>
    <row r="4" spans="1:303" ht="40.5" customHeight="1" x14ac:dyDescent="0.25">
      <c r="A4" s="50" t="s">
        <v>0</v>
      </c>
      <c r="B4" s="50" t="s">
        <v>1</v>
      </c>
      <c r="C4" s="51" t="s">
        <v>2</v>
      </c>
      <c r="D4" s="53" t="s">
        <v>3</v>
      </c>
      <c r="E4" s="50" t="s">
        <v>4</v>
      </c>
      <c r="F4" s="55" t="s">
        <v>5</v>
      </c>
      <c r="G4" s="50" t="s">
        <v>6</v>
      </c>
      <c r="H4" s="50"/>
      <c r="I4" s="50"/>
      <c r="J4" s="50"/>
      <c r="K4" s="56" t="s">
        <v>7</v>
      </c>
      <c r="L4" s="56"/>
      <c r="M4" s="56"/>
      <c r="N4" s="57"/>
      <c r="O4" s="50" t="s">
        <v>8</v>
      </c>
      <c r="P4" s="50"/>
      <c r="Q4" s="50"/>
      <c r="R4" s="50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</row>
    <row r="5" spans="1:303" ht="159.75" customHeight="1" x14ac:dyDescent="0.25">
      <c r="A5" s="50"/>
      <c r="B5" s="50"/>
      <c r="C5" s="52"/>
      <c r="D5" s="54"/>
      <c r="E5" s="53"/>
      <c r="F5" s="53"/>
      <c r="G5" s="33" t="s">
        <v>54</v>
      </c>
      <c r="H5" s="32" t="s">
        <v>55</v>
      </c>
      <c r="I5" s="32" t="s">
        <v>56</v>
      </c>
      <c r="J5" s="7" t="s">
        <v>9</v>
      </c>
      <c r="K5" s="8" t="s">
        <v>10</v>
      </c>
      <c r="L5" s="9" t="s">
        <v>11</v>
      </c>
      <c r="M5" s="58" t="s">
        <v>12</v>
      </c>
      <c r="N5" s="59"/>
      <c r="O5" s="9" t="s">
        <v>13</v>
      </c>
      <c r="P5" s="9" t="s">
        <v>14</v>
      </c>
      <c r="Q5" s="9" t="s">
        <v>15</v>
      </c>
      <c r="R5" s="9" t="s">
        <v>16</v>
      </c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</row>
    <row r="6" spans="1:303" s="1" customFormat="1" ht="75.75" customHeight="1" x14ac:dyDescent="0.25">
      <c r="A6" s="10">
        <v>1</v>
      </c>
      <c r="B6" s="39" t="s">
        <v>60</v>
      </c>
      <c r="C6" s="30" t="s">
        <v>31</v>
      </c>
      <c r="D6" s="11" t="s">
        <v>17</v>
      </c>
      <c r="E6" s="29" t="s">
        <v>25</v>
      </c>
      <c r="F6" s="11">
        <v>3</v>
      </c>
      <c r="G6" s="12">
        <v>140</v>
      </c>
      <c r="H6" s="13">
        <v>200</v>
      </c>
      <c r="I6" s="13">
        <v>110</v>
      </c>
      <c r="J6" s="6" t="s">
        <v>18</v>
      </c>
      <c r="K6" s="12">
        <f t="shared" ref="K6:K9" si="0">AVERAGE(G6:J6)</f>
        <v>150</v>
      </c>
      <c r="L6" s="13">
        <f t="shared" ref="L6:L9" si="1">STDEV(G6:I6)</f>
        <v>45.825756949558397</v>
      </c>
      <c r="M6" s="62">
        <f t="shared" ref="M6" si="2">L6/K6*100</f>
        <v>30.550504633038933</v>
      </c>
      <c r="N6" s="63"/>
      <c r="O6" s="14">
        <f t="shared" ref="O6:O9" si="3">((F6/3)*(SUM(G6:J6)))</f>
        <v>450</v>
      </c>
      <c r="P6" s="14">
        <f t="shared" ref="P6:P9" si="4">O6/F6</f>
        <v>150</v>
      </c>
      <c r="Q6" s="14">
        <f t="shared" ref="Q6:Q9" si="5">ROUNDDOWN(P6,2)</f>
        <v>150</v>
      </c>
      <c r="R6" s="14">
        <f t="shared" ref="R6:R9" si="6">Q6*F6</f>
        <v>450</v>
      </c>
    </row>
    <row r="7" spans="1:303" s="1" customFormat="1" ht="75.75" customHeight="1" x14ac:dyDescent="0.25">
      <c r="A7" s="10">
        <v>2</v>
      </c>
      <c r="B7" s="39" t="s">
        <v>30</v>
      </c>
      <c r="C7" s="30" t="str">
        <f>$C$9</f>
        <v>32.50.50.190 </v>
      </c>
      <c r="D7" s="11" t="s">
        <v>17</v>
      </c>
      <c r="E7" s="29" t="s">
        <v>25</v>
      </c>
      <c r="F7" s="11">
        <v>3</v>
      </c>
      <c r="G7" s="12">
        <v>300</v>
      </c>
      <c r="H7" s="13">
        <v>250</v>
      </c>
      <c r="I7" s="13">
        <v>250</v>
      </c>
      <c r="J7" s="31"/>
      <c r="K7" s="12">
        <f t="shared" si="0"/>
        <v>266.66666666666669</v>
      </c>
      <c r="L7" s="13">
        <f t="shared" si="1"/>
        <v>28.867513459481287</v>
      </c>
      <c r="M7" s="62">
        <f t="shared" ref="M7" si="7">L7/K7*100</f>
        <v>10.825317547305483</v>
      </c>
      <c r="N7" s="63"/>
      <c r="O7" s="14">
        <f t="shared" si="3"/>
        <v>800</v>
      </c>
      <c r="P7" s="14">
        <f t="shared" si="4"/>
        <v>266.66666666666669</v>
      </c>
      <c r="Q7" s="14">
        <f t="shared" si="5"/>
        <v>266.66000000000003</v>
      </c>
      <c r="R7" s="14">
        <f t="shared" si="6"/>
        <v>799.98</v>
      </c>
    </row>
    <row r="8" spans="1:303" s="1" customFormat="1" ht="75.75" customHeight="1" x14ac:dyDescent="0.25">
      <c r="A8" s="10">
        <v>3</v>
      </c>
      <c r="B8" s="39" t="s">
        <v>28</v>
      </c>
      <c r="C8" s="30" t="s">
        <v>29</v>
      </c>
      <c r="D8" s="11" t="s">
        <v>17</v>
      </c>
      <c r="E8" s="29" t="s">
        <v>25</v>
      </c>
      <c r="F8" s="11">
        <v>3</v>
      </c>
      <c r="G8" s="12">
        <v>226</v>
      </c>
      <c r="H8" s="13">
        <v>300</v>
      </c>
      <c r="I8" s="13">
        <v>390</v>
      </c>
      <c r="J8" s="35"/>
      <c r="K8" s="12">
        <f t="shared" si="0"/>
        <v>305.33333333333331</v>
      </c>
      <c r="L8" s="13">
        <f t="shared" si="1"/>
        <v>82.129978286453621</v>
      </c>
      <c r="M8" s="62">
        <f t="shared" ref="M8" si="8">L8/K8*100</f>
        <v>26.898464504297039</v>
      </c>
      <c r="N8" s="63"/>
      <c r="O8" s="14">
        <f t="shared" si="3"/>
        <v>916</v>
      </c>
      <c r="P8" s="14">
        <f t="shared" si="4"/>
        <v>305.33333333333331</v>
      </c>
      <c r="Q8" s="14">
        <f t="shared" si="5"/>
        <v>305.33</v>
      </c>
      <c r="R8" s="14">
        <f t="shared" si="6"/>
        <v>915.99</v>
      </c>
    </row>
    <row r="9" spans="1:303" s="1" customFormat="1" ht="75.75" customHeight="1" x14ac:dyDescent="0.25">
      <c r="A9" s="10">
        <v>4</v>
      </c>
      <c r="B9" s="39" t="s">
        <v>26</v>
      </c>
      <c r="C9" s="30" t="s">
        <v>27</v>
      </c>
      <c r="D9" s="11" t="s">
        <v>17</v>
      </c>
      <c r="E9" s="29" t="s">
        <v>25</v>
      </c>
      <c r="F9" s="11">
        <v>3</v>
      </c>
      <c r="G9" s="12">
        <v>110</v>
      </c>
      <c r="H9" s="13">
        <v>140</v>
      </c>
      <c r="I9" s="13">
        <v>136</v>
      </c>
      <c r="J9" s="35"/>
      <c r="K9" s="12">
        <f t="shared" si="0"/>
        <v>128.66666666666666</v>
      </c>
      <c r="L9" s="13">
        <f t="shared" si="1"/>
        <v>16.289055630494119</v>
      </c>
      <c r="M9" s="62">
        <f t="shared" ref="M9" si="9">L9/K9*100</f>
        <v>12.659887795720817</v>
      </c>
      <c r="N9" s="63"/>
      <c r="O9" s="14">
        <f t="shared" si="3"/>
        <v>386</v>
      </c>
      <c r="P9" s="14">
        <f t="shared" si="4"/>
        <v>128.66666666666666</v>
      </c>
      <c r="Q9" s="14">
        <f t="shared" si="5"/>
        <v>128.66</v>
      </c>
      <c r="R9" s="14">
        <f t="shared" si="6"/>
        <v>385.98</v>
      </c>
    </row>
    <row r="10" spans="1:303" x14ac:dyDescent="0.25">
      <c r="A10" s="5"/>
      <c r="B10" s="15" t="s">
        <v>19</v>
      </c>
      <c r="C10" s="16"/>
      <c r="D10" s="17"/>
      <c r="E10" s="5"/>
      <c r="F10" s="18"/>
      <c r="G10" s="19"/>
      <c r="H10" s="19" t="s">
        <v>20</v>
      </c>
      <c r="I10" s="19"/>
      <c r="J10" s="20"/>
      <c r="K10" s="19"/>
      <c r="L10" s="21"/>
      <c r="M10" s="64"/>
      <c r="N10" s="65"/>
      <c r="O10" s="14"/>
      <c r="P10" s="14"/>
      <c r="Q10" s="14"/>
      <c r="R10" s="14">
        <f>SUM(R6:R9)</f>
        <v>2551.9500000000003</v>
      </c>
    </row>
    <row r="11" spans="1:303" x14ac:dyDescent="0.25">
      <c r="A11" s="66" t="s">
        <v>21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22"/>
      <c r="M11" s="23" t="s">
        <v>22</v>
      </c>
      <c r="N11" s="23"/>
      <c r="O11" s="23"/>
      <c r="P11" s="23"/>
      <c r="Q11" s="67"/>
      <c r="R11" s="67"/>
    </row>
    <row r="12" spans="1:303" x14ac:dyDescent="0.25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</row>
    <row r="13" spans="1:303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</row>
    <row r="14" spans="1:303" s="3" customFormat="1" ht="51.75" customHeight="1" x14ac:dyDescent="0.25">
      <c r="A14" s="60" t="s">
        <v>23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</row>
    <row r="15" spans="1:303" s="3" customFormat="1" ht="30" customHeight="1" x14ac:dyDescent="0.25">
      <c r="A15" s="60" t="s">
        <v>24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</row>
    <row r="16" spans="1:303" s="3" customFormat="1" ht="23.25" customHeight="1" x14ac:dyDescent="0.25">
      <c r="A16" s="61" t="s">
        <v>52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34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</row>
    <row r="17" spans="1:9" x14ac:dyDescent="0.25">
      <c r="B17" s="1"/>
      <c r="D17" s="25"/>
    </row>
    <row r="18" spans="1:9" x14ac:dyDescent="0.25">
      <c r="A18" s="27"/>
      <c r="B18" s="36"/>
      <c r="D18" s="27"/>
      <c r="F18" s="26"/>
    </row>
    <row r="19" spans="1:9" x14ac:dyDescent="0.25">
      <c r="B19" s="36"/>
    </row>
    <row r="20" spans="1:9" x14ac:dyDescent="0.25">
      <c r="B20" s="36"/>
      <c r="C20" s="38"/>
    </row>
    <row r="21" spans="1:9" x14ac:dyDescent="0.25">
      <c r="B21" s="28"/>
    </row>
    <row r="22" spans="1:9" x14ac:dyDescent="0.25">
      <c r="B22" s="37"/>
      <c r="C22" s="38"/>
    </row>
    <row r="23" spans="1:9" x14ac:dyDescent="0.25">
      <c r="B23" s="36"/>
      <c r="C23" s="38"/>
    </row>
    <row r="24" spans="1:9" x14ac:dyDescent="0.25">
      <c r="B24" s="36"/>
      <c r="C24" s="38"/>
    </row>
    <row r="25" spans="1:9" x14ac:dyDescent="0.25">
      <c r="B25" s="28"/>
    </row>
    <row r="26" spans="1:9" x14ac:dyDescent="0.25">
      <c r="B26" s="43" t="s">
        <v>53</v>
      </c>
      <c r="C26" s="38" t="s">
        <v>37</v>
      </c>
      <c r="I26" s="40"/>
    </row>
    <row r="27" spans="1:9" x14ac:dyDescent="0.25">
      <c r="B27" s="43" t="s">
        <v>32</v>
      </c>
      <c r="C27" s="38" t="s">
        <v>39</v>
      </c>
    </row>
    <row r="28" spans="1:9" x14ac:dyDescent="0.25">
      <c r="B28" s="43" t="s">
        <v>33</v>
      </c>
      <c r="C28" s="38" t="s">
        <v>42</v>
      </c>
    </row>
    <row r="29" spans="1:9" x14ac:dyDescent="0.25">
      <c r="B29" s="37"/>
    </row>
    <row r="30" spans="1:9" x14ac:dyDescent="0.25">
      <c r="B30" s="44" t="s">
        <v>34</v>
      </c>
      <c r="C30" s="38" t="s">
        <v>44</v>
      </c>
    </row>
    <row r="31" spans="1:9" x14ac:dyDescent="0.25">
      <c r="B31" s="44" t="s">
        <v>35</v>
      </c>
      <c r="C31" s="41" t="s">
        <v>45</v>
      </c>
    </row>
    <row r="32" spans="1:9" x14ac:dyDescent="0.25">
      <c r="B32" s="44" t="s">
        <v>36</v>
      </c>
      <c r="C32" s="43" t="s">
        <v>46</v>
      </c>
    </row>
    <row r="33" spans="2:3" x14ac:dyDescent="0.25">
      <c r="B33" s="37"/>
    </row>
    <row r="34" spans="2:3" x14ac:dyDescent="0.25">
      <c r="B34" s="43" t="s">
        <v>38</v>
      </c>
      <c r="C34" s="38" t="s">
        <v>48</v>
      </c>
    </row>
    <row r="35" spans="2:3" x14ac:dyDescent="0.25">
      <c r="B35" s="43" t="s">
        <v>40</v>
      </c>
      <c r="C35" s="38" t="s">
        <v>41</v>
      </c>
    </row>
    <row r="36" spans="2:3" x14ac:dyDescent="0.25">
      <c r="B36" s="43" t="s">
        <v>43</v>
      </c>
      <c r="C36" s="38" t="s">
        <v>47</v>
      </c>
    </row>
    <row r="37" spans="2:3" x14ac:dyDescent="0.25">
      <c r="B37" s="37"/>
    </row>
    <row r="38" spans="2:3" x14ac:dyDescent="0.25">
      <c r="B38" s="43" t="s">
        <v>57</v>
      </c>
      <c r="C38" s="38" t="s">
        <v>49</v>
      </c>
    </row>
    <row r="39" spans="2:3" x14ac:dyDescent="0.25">
      <c r="B39" s="43" t="s">
        <v>58</v>
      </c>
      <c r="C39" s="38" t="s">
        <v>50</v>
      </c>
    </row>
    <row r="40" spans="2:3" x14ac:dyDescent="0.25">
      <c r="B40" s="43" t="s">
        <v>59</v>
      </c>
      <c r="C40" s="38" t="s">
        <v>51</v>
      </c>
    </row>
    <row r="41" spans="2:3" x14ac:dyDescent="0.25">
      <c r="B41" s="37"/>
    </row>
    <row r="42" spans="2:3" x14ac:dyDescent="0.25">
      <c r="B42" s="42"/>
    </row>
    <row r="43" spans="2:3" x14ac:dyDescent="0.25">
      <c r="B43" s="42"/>
    </row>
    <row r="44" spans="2:3" x14ac:dyDescent="0.25">
      <c r="B44" s="42"/>
    </row>
    <row r="45" spans="2:3" x14ac:dyDescent="0.25">
      <c r="B45" s="40"/>
    </row>
    <row r="46" spans="2:3" x14ac:dyDescent="0.25">
      <c r="B46" s="42"/>
    </row>
    <row r="47" spans="2:3" x14ac:dyDescent="0.25">
      <c r="B47" s="42"/>
    </row>
    <row r="48" spans="2:3" x14ac:dyDescent="0.25">
      <c r="B48" s="42"/>
    </row>
    <row r="49" spans="2:2" x14ac:dyDescent="0.25">
      <c r="B49" s="40"/>
    </row>
    <row r="50" spans="2:2" x14ac:dyDescent="0.25">
      <c r="B50" s="42"/>
    </row>
    <row r="51" spans="2:2" x14ac:dyDescent="0.25">
      <c r="B51" s="42"/>
    </row>
    <row r="52" spans="2:2" x14ac:dyDescent="0.25">
      <c r="B52" s="42"/>
    </row>
    <row r="53" spans="2:2" x14ac:dyDescent="0.25">
      <c r="B53" s="40"/>
    </row>
    <row r="54" spans="2:2" x14ac:dyDescent="0.25">
      <c r="B54" s="40"/>
    </row>
    <row r="55" spans="2:2" x14ac:dyDescent="0.25">
      <c r="B55" s="40"/>
    </row>
    <row r="56" spans="2:2" x14ac:dyDescent="0.25">
      <c r="B56" s="40"/>
    </row>
    <row r="57" spans="2:2" x14ac:dyDescent="0.25">
      <c r="B57" s="40"/>
    </row>
  </sheetData>
  <mergeCells count="23">
    <mergeCell ref="A14:R14"/>
    <mergeCell ref="A15:R15"/>
    <mergeCell ref="A16:R16"/>
    <mergeCell ref="M6:N6"/>
    <mergeCell ref="M10:N10"/>
    <mergeCell ref="A11:K11"/>
    <mergeCell ref="Q11:R11"/>
    <mergeCell ref="M7:N7"/>
    <mergeCell ref="M8:N8"/>
    <mergeCell ref="M9:N9"/>
    <mergeCell ref="P1:R3"/>
    <mergeCell ref="E2:M2"/>
    <mergeCell ref="E3:M3"/>
    <mergeCell ref="A4:A5"/>
    <mergeCell ref="B4:B5"/>
    <mergeCell ref="C4:C5"/>
    <mergeCell ref="D4:D5"/>
    <mergeCell ref="E4:E5"/>
    <mergeCell ref="F4:F5"/>
    <mergeCell ref="G4:J4"/>
    <mergeCell ref="K4:N4"/>
    <mergeCell ref="O4:R4"/>
    <mergeCell ref="M5:N5"/>
  </mergeCells>
  <hyperlinks>
    <hyperlink ref="C34" r:id="rId1"/>
    <hyperlink ref="C35" r:id="rId2"/>
    <hyperlink ref="C36" r:id="rId3"/>
    <hyperlink ref="C26" r:id="rId4"/>
    <hyperlink ref="C27" r:id="rId5"/>
    <hyperlink ref="C28" r:id="rId6"/>
    <hyperlink ref="C30" display="https://voenform.ru/shop/takticheskie-aptechki/zhgut-turniket-sat-voennyy-vraschayuschegosya-tipa/?etext=2202.jSbRYYrz6gO8_wmTnKvgNRvcYUTSZW4KhfEuvjR4VGXWDwab-Nw4ViMOlljqVOWdDhIbJcXyZlWnqAPkuKFnqlcHe8xhW4y_0TbER9SWa8ft_CT7iiGyUBy24fDpsJpItW0i48OsHgDWiLx0O"/>
    <hyperlink ref="C38" display="https://siz-special.ru/product/pokryvalo-spasatelnoe/?etext=2202.HGh2L7OlWigwCnHGY_cTPMJgTcejCjBl_7f-Lz0Ap9c3k98WASePLtb4eNbeNfBw1_rjVTIGltr4Xa-9Im7HMCFSaQe8VfXmcOeWHHKzOdanezq0BHgXEBawYks5sg3h9vBQmQNuplFdItLcNQCO3Gx2bmdzaHhjZG5qc3FkZ2c.dbfcbd59fdb1db0501"/>
    <hyperlink ref="C39" r:id="rId7"/>
    <hyperlink ref="C40" display="https://adventurica.ru/p/53211-termoodeyalo-sledopyt-160h210-sm/?utm_source=ya&amp;utm_medium=cpa&amp;utm_campaign=82550175&amp;utm_content=16955591124&amp;roistat=direct6_search_82550175_rsMasterGroup_rsMasterBanner&amp;&amp;etext=2202.6pHBu9WvoKbGxicq0M-9xlPoHng70C6iS3UQunGHel"/>
  </hyperlinks>
  <pageMargins left="0.7" right="0.7" top="0.75" bottom="0.75" header="0.3" footer="0.3"/>
  <pageSetup paperSize="9" scale="14" orientation="landscape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16</cp:revision>
  <cp:lastPrinted>2026-08-06T06:10:24Z</cp:lastPrinted>
  <dcterms:created xsi:type="dcterms:W3CDTF">2022-02-11T08:26:49Z</dcterms:created>
  <dcterms:modified xsi:type="dcterms:W3CDTF">2026-08-06T10:07:03Z</dcterms:modified>
</cp:coreProperties>
</file>