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s-03\Торги\2026 год\01. Закупки 2026\02. ЕдП\06. Служба гидротехнических сооружений\04. ЕП4 Обследование мкталлоконструкции затвора Фаусттово\Исправлены документы\"/>
    </mc:Choice>
  </mc:AlternateContent>
  <xr:revisionPtr revIDLastSave="0" documentId="14_{6250A461-5399-4218-A088-59E89072C603}" xr6:coauthVersionLast="36" xr6:coauthVersionMax="36" xr10:uidLastSave="{00000000-0000-0000-0000-000000000000}"/>
  <bookViews>
    <workbookView xWindow="0" yWindow="0" windowWidth="38400" windowHeight="12105" xr2:uid="{00000000-000D-0000-FFFF-FFFF00000000}"/>
  </bookViews>
  <sheets>
    <sheet name="Расчет НМЦК" sheetId="1" r:id="rId1"/>
  </sheets>
  <definedNames>
    <definedName name="_xlnm._FilterDatabase" localSheetId="0" hidden="1">'Расчет НМЦК'!#REF!</definedName>
    <definedName name="_xlnm.Print_Area" localSheetId="0">'Расчет НМЦК'!$A$1:$R$14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S6" i="1"/>
  <c r="S7" i="1" s="1"/>
  <c r="O6" i="1"/>
  <c r="R6" i="1" l="1"/>
  <c r="R7" i="1" l="1"/>
  <c r="Q6" i="1"/>
</calcChain>
</file>

<file path=xl/sharedStrings.xml><?xml version="1.0" encoding="utf-8"?>
<sst xmlns="http://schemas.openxmlformats.org/spreadsheetml/2006/main" count="36" uniqueCount="36">
  <si>
    <t>ИТОГО:</t>
  </si>
  <si>
    <t>НМЦК**,
руб.</t>
  </si>
  <si>
    <t>Коэффициент вариации*</t>
  </si>
  <si>
    <t>Среднее квадратическое отклонение</t>
  </si>
  <si>
    <t>Средняя цена за единицу</t>
  </si>
  <si>
    <t>Поставщик №8</t>
  </si>
  <si>
    <t xml:space="preserve">Поставщик №7
</t>
  </si>
  <si>
    <t xml:space="preserve">Поставщик №6
</t>
  </si>
  <si>
    <t>Поставщик №5</t>
  </si>
  <si>
    <t xml:space="preserve">Сведения о количестве </t>
  </si>
  <si>
    <t>Единица измерения</t>
  </si>
  <si>
    <t>Марка</t>
  </si>
  <si>
    <t xml:space="preserve">Наименование </t>
  </si>
  <si>
    <t>№ п/п</t>
  </si>
  <si>
    <t xml:space="preserve">Поставщик №1 </t>
  </si>
  <si>
    <t xml:space="preserve">Поставщик №2
</t>
  </si>
  <si>
    <t xml:space="preserve">Поставщик №3 </t>
  </si>
  <si>
    <t xml:space="preserve">Поставщик №4 </t>
  </si>
  <si>
    <t>Приложение № 1</t>
  </si>
  <si>
    <t>к Обоснованию начальной (максимальной) цены контракта, цены контракта, заключаемого с единственным поставщиком (подрядчиком, исполнителем)</t>
  </si>
  <si>
    <t>Наименование предмета закупки</t>
  </si>
  <si>
    <t>ОКДП2</t>
  </si>
  <si>
    <t>Дата составления</t>
  </si>
  <si>
    <t>*-</t>
  </si>
  <si>
    <t>**-</t>
  </si>
  <si>
    <t>При умножении "Единица измерения" на "Средняя цена за единицу" в сумме НМЦК количество символов после запятой не должно превышать двух.</t>
  </si>
  <si>
    <t>Поставка угля</t>
  </si>
  <si>
    <t>Начальник отдела механического оборудования</t>
  </si>
  <si>
    <t>О.Ю. Губернаторов</t>
  </si>
  <si>
    <t>Коэффициент вариации не должен превышать 33%</t>
  </si>
  <si>
    <t>71.20.19.190</t>
  </si>
  <si>
    <t>-</t>
  </si>
  <si>
    <t>усл.ед.</t>
  </si>
  <si>
    <t xml:space="preserve">Обследование металлоконструкции затвора водосброса гидроузла 
Фаустово Московского РГС
</t>
  </si>
  <si>
    <t>Столбец1</t>
  </si>
  <si>
    <t>ОБОСНОВАНИЕ  НАЧАЛЬНОЙ (МАКСИМАЛЬНОЙ) ЦЕНЫ
РАСЧЕТ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</si>
</sst>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_ ;\-#,##0.00\ "/>
    <numFmt numFmtId="166" formatCode="#,##0.00&quot;р.&quot;"/>
    <numFmt numFmtId="167" formatCode="_-* #,##0.00&quot;р.&quot;_-;\-* #,##0.00&quot;р.&quot;_-;_-* &quot;-&quot;??&quot;р.&quot;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65">
    <xf numFmtId="0" fontId="0" fillId="0" borderId="0" xfId="0"/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164" fontId="3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vertical="center"/>
    </xf>
    <xf numFmtId="166" fontId="6" fillId="0" borderId="0" xfId="0" applyNumberFormat="1" applyFont="1" applyFill="1" applyAlignment="1">
      <alignment vertical="center"/>
    </xf>
    <xf numFmtId="167" fontId="8" fillId="0" borderId="3" xfId="3" applyNumberFormat="1" applyFont="1" applyFill="1" applyBorder="1" applyAlignment="1" applyProtection="1">
      <alignment horizontal="center" vertical="center" wrapText="1"/>
      <protection locked="0"/>
    </xf>
    <xf numFmtId="9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167" fontId="8" fillId="0" borderId="1" xfId="3" applyNumberFormat="1" applyFont="1" applyFill="1" applyBorder="1" applyAlignment="1" applyProtection="1">
      <alignment horizontal="center" vertical="center" wrapText="1"/>
      <protection locked="0"/>
    </xf>
    <xf numFmtId="4" fontId="8" fillId="0" borderId="1" xfId="3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3" applyNumberFormat="1" applyFont="1" applyFill="1" applyBorder="1" applyAlignment="1" applyProtection="1">
      <alignment horizontal="center" vertical="center" wrapText="1"/>
    </xf>
    <xf numFmtId="4" fontId="2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5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</xf>
    <xf numFmtId="166" fontId="12" fillId="0" borderId="0" xfId="5" applyNumberFormat="1" applyFont="1" applyFill="1" applyBorder="1" applyAlignment="1" applyProtection="1">
      <alignment horizontal="center" vertical="center" wrapText="1"/>
    </xf>
    <xf numFmtId="166" fontId="12" fillId="3" borderId="1" xfId="5" applyNumberFormat="1" applyFont="1" applyFill="1" applyBorder="1" applyAlignment="1" applyProtection="1">
      <alignment horizontal="center" vertical="center" wrapText="1"/>
    </xf>
    <xf numFmtId="4" fontId="12" fillId="3" borderId="1" xfId="5" applyNumberFormat="1" applyFont="1" applyFill="1" applyBorder="1" applyAlignment="1" applyProtection="1">
      <alignment horizontal="center" vertical="center" wrapText="1"/>
    </xf>
    <xf numFmtId="1" fontId="6" fillId="3" borderId="1" xfId="4" applyNumberFormat="1" applyFont="1" applyFill="1" applyBorder="1" applyAlignment="1" applyProtection="1">
      <alignment horizontal="center" vertical="center" wrapText="1"/>
    </xf>
    <xf numFmtId="0" fontId="12" fillId="3" borderId="1" xfId="8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 wrapText="1"/>
    </xf>
    <xf numFmtId="0" fontId="12" fillId="3" borderId="1" xfId="5" applyFont="1" applyFill="1" applyBorder="1" applyAlignment="1" applyProtection="1">
      <alignment horizontal="center" vertical="center" wrapText="1"/>
    </xf>
    <xf numFmtId="0" fontId="13" fillId="0" borderId="0" xfId="0" applyFont="1" applyFill="1" applyAlignment="1">
      <alignment vertical="center"/>
    </xf>
    <xf numFmtId="4" fontId="13" fillId="0" borderId="0" xfId="0" applyNumberFormat="1" applyFont="1" applyFill="1" applyAlignment="1">
      <alignment vertical="center"/>
    </xf>
    <xf numFmtId="0" fontId="14" fillId="0" borderId="0" xfId="0" applyFont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1" fontId="15" fillId="0" borderId="0" xfId="0" applyNumberFormat="1" applyFont="1" applyFill="1" applyAlignment="1">
      <alignment horizontal="center" vertical="center"/>
    </xf>
    <xf numFmtId="4" fontId="15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43" fontId="15" fillId="0" borderId="0" xfId="0" applyNumberFormat="1" applyFont="1" applyFill="1" applyBorder="1" applyAlignment="1">
      <alignment vertical="center"/>
    </xf>
    <xf numFmtId="0" fontId="15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Fill="1" applyAlignment="1">
      <alignment horizontal="right" vertical="center"/>
    </xf>
    <xf numFmtId="14" fontId="15" fillId="0" borderId="0" xfId="0" applyNumberFormat="1" applyFont="1" applyBorder="1" applyAlignment="1">
      <alignment horizontal="right" vertical="center"/>
    </xf>
    <xf numFmtId="0" fontId="13" fillId="0" borderId="1" xfId="6" applyNumberFormat="1" applyFont="1" applyFill="1" applyBorder="1" applyAlignment="1" applyProtection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1" fontId="15" fillId="0" borderId="0" xfId="0" applyNumberFormat="1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4" fontId="1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66" fontId="12" fillId="0" borderId="5" xfId="5" applyNumberFormat="1" applyFont="1" applyFill="1" applyBorder="1" applyAlignment="1" applyProtection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</cellXfs>
  <cellStyles count="12">
    <cellStyle name="Денежный 3" xfId="3" xr:uid="{00000000-0005-0000-0000-000000000000}"/>
    <cellStyle name="Обычный" xfId="0" builtinId="0"/>
    <cellStyle name="Обычный 2" xfId="8" xr:uid="{00000000-0005-0000-0000-000002000000}"/>
    <cellStyle name="Обычный 2 3" xfId="10" xr:uid="{00000000-0005-0000-0000-000003000000}"/>
    <cellStyle name="Обычный 3" xfId="11" xr:uid="{00000000-0005-0000-0000-000004000000}"/>
    <cellStyle name="Обычный 4" xfId="6" xr:uid="{00000000-0005-0000-0000-000005000000}"/>
    <cellStyle name="Обычный 5" xfId="9" xr:uid="{00000000-0005-0000-0000-000006000000}"/>
    <cellStyle name="Обычный 7" xfId="7" xr:uid="{00000000-0005-0000-0000-000007000000}"/>
    <cellStyle name="Обычный 9" xfId="5" xr:uid="{00000000-0005-0000-0000-000008000000}"/>
    <cellStyle name="Процентный" xfId="2" builtinId="5"/>
    <cellStyle name="Финансовый" xfId="1" builtinId="3"/>
    <cellStyle name="Финансовый 4" xfId="4" xr:uid="{00000000-0005-0000-0000-00000B000000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6" formatCode="#,##0.00&quot;р.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67" formatCode="_-* #,##0.00&quot;р.&quot;_-;\-* #,##0.00&quot;р.&quot;_-;_-* &quot;-&quot;??&quot;р.&quot;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67" formatCode="_-* #,##0.00&quot;р.&quot;_-;\-* #,##0.00&quot;р.&quot;_-;_-* &quot;-&quot;??&quot;р.&quot;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67" formatCode="_-* #,##0.00&quot;р.&quot;_-;\-* #,##0.00&quot;р.&quot;_-;_-* &quot;-&quot;??&quot;р.&quot;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6" formatCode="#,##0.00&quot;р.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scheme val="none"/>
      </font>
      <numFmt numFmtId="166" formatCode="#,##0.00&quot;р.&quot;"/>
      <fill>
        <patternFill patternType="none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27" displayName="Таблица27" ref="A5:S6" totalsRowShown="0" headerRowDxfId="24" dataDxfId="23" tableBorderDxfId="22" totalsRowBorderDxfId="21" headerRowCellStyle="Обычный 9">
  <autoFilter ref="A5:S6" xr:uid="{00000000-0009-0000-0100-000001000000}"/>
  <tableColumns count="19">
    <tableColumn id="1" xr3:uid="{00000000-0010-0000-0000-000001000000}" name="№ п/п" dataDxfId="20" dataCellStyle="Обычный 9"/>
    <tableColumn id="13" xr3:uid="{00000000-0010-0000-0000-00000D000000}" name="ОКДП2" dataDxfId="19" dataCellStyle="Обычный 9"/>
    <tableColumn id="9" xr3:uid="{00000000-0010-0000-0000-000009000000}" name="Наименование " dataDxfId="18" dataCellStyle="Процентный"/>
    <tableColumn id="11" xr3:uid="{00000000-0010-0000-0000-00000B000000}" name="Марка" dataDxfId="17" dataCellStyle="Обычный 4"/>
    <tableColumn id="4" xr3:uid="{00000000-0010-0000-0000-000004000000}" name="Единица измерения" dataDxfId="16" dataCellStyle="Обычный 4"/>
    <tableColumn id="15" xr3:uid="{00000000-0010-0000-0000-00000F000000}" name="Сведения о количестве " dataDxfId="15"/>
    <tableColumn id="16" xr3:uid="{00000000-0010-0000-0000-000010000000}" name="Поставщик №1 " dataDxfId="14" dataCellStyle="Денежный 3"/>
    <tableColumn id="17" xr3:uid="{00000000-0010-0000-0000-000011000000}" name="Поставщик №2_x000a_" dataDxfId="13" dataCellStyle="Денежный 3"/>
    <tableColumn id="3" xr3:uid="{00000000-0010-0000-0000-000003000000}" name="Поставщик №3 " dataDxfId="12" dataCellStyle="Денежный 3"/>
    <tableColumn id="2" xr3:uid="{00000000-0010-0000-0000-000002000000}" name="Поставщик №4 " dataDxfId="11" dataCellStyle="Денежный 3"/>
    <tableColumn id="12" xr3:uid="{00000000-0010-0000-0000-00000C000000}" name="Поставщик №5" dataDxfId="10" dataCellStyle="Денежный 3"/>
    <tableColumn id="8" xr3:uid="{00000000-0010-0000-0000-000008000000}" name="Поставщик №6_x000a_" dataDxfId="9" dataCellStyle="Денежный 3"/>
    <tableColumn id="7" xr3:uid="{00000000-0010-0000-0000-000007000000}" name="Поставщик №7_x000a_" dataDxfId="8" dataCellStyle="Денежный 3"/>
    <tableColumn id="10" xr3:uid="{00000000-0010-0000-0000-00000A000000}" name="Поставщик №8" dataDxfId="7" dataCellStyle="Денежный 3"/>
    <tableColumn id="19" xr3:uid="{00000000-0010-0000-0000-000013000000}" name="Средняя цена за единицу" dataDxfId="6" dataCellStyle="Денежный 3">
      <calculatedColumnFormula>ROUND(AVERAGE(Таблица27[[#This Row],[Поставщик №1 ]:[Поставщик №8]]),2)</calculatedColumnFormula>
    </tableColumn>
    <tableColumn id="23" xr3:uid="{00000000-0010-0000-0000-000017000000}" name="Среднее квадратическое отклонение" dataDxfId="5" dataCellStyle="Денежный 3">
      <calculatedColumnFormula xml:space="preserve"> ROUND(STDEV(Таблица27[[#This Row],[Поставщик №1 ]:[Поставщик №8]]),2)</calculatedColumnFormula>
    </tableColumn>
    <tableColumn id="22" xr3:uid="{00000000-0010-0000-0000-000016000000}" name="Коэффициент вариации*" dataDxfId="4" dataCellStyle="Процентный">
      <calculatedColumnFormula>Таблица27[[#This Row],[Среднее квадратическое отклонение]]/Таблица27[[#This Row],[Средняя цена за единицу]]</calculatedColumnFormula>
    </tableColumn>
    <tableColumn id="25" xr3:uid="{00000000-0010-0000-0000-000019000000}" name="НМЦК**,_x000a_руб." dataDxfId="3" dataCellStyle="Денежный 3">
      <calculatedColumnFormula>Таблица27[[#This Row],[Сведения о количестве ]]*Таблица27[[#This Row],[Средняя цена за единицу]]</calculatedColumnFormula>
    </tableColumn>
    <tableColumn id="5" xr3:uid="{235D82D9-5F93-4E5D-8199-B9E11BBDF66C}" name="Столбец1" dataDxfId="2">
      <calculatedColumnFormula>Таблица27[[Поставщик №1 ]]+Таблица27[Поставщик №2
]+Таблица27[[Поставщик №3 ]]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XDM14"/>
  <sheetViews>
    <sheetView tabSelected="1" view="pageBreakPreview" zoomScale="66" zoomScaleNormal="66" zoomScaleSheetLayoutView="66" workbookViewId="0">
      <pane ySplit="5" topLeftCell="A6" activePane="bottomLeft" state="frozen"/>
      <selection pane="bottomLeft" activeCell="C13" sqref="C13:O13"/>
    </sheetView>
  </sheetViews>
  <sheetFormatPr defaultRowHeight="15.75" x14ac:dyDescent="0.25"/>
  <cols>
    <col min="1" max="1" width="5.140625" style="1" customWidth="1"/>
    <col min="2" max="2" width="16.85546875" style="1" customWidth="1"/>
    <col min="3" max="3" width="53" style="7" customWidth="1"/>
    <col min="4" max="4" width="13.5703125" style="6" customWidth="1"/>
    <col min="5" max="5" width="15" style="1" customWidth="1"/>
    <col min="6" max="6" width="14.42578125" style="5" customWidth="1"/>
    <col min="7" max="7" width="16.85546875" style="2" customWidth="1"/>
    <col min="8" max="8" width="16.42578125" style="2" customWidth="1"/>
    <col min="9" max="9" width="16.7109375" style="2" customWidth="1"/>
    <col min="10" max="11" width="19.42578125" style="2" hidden="1" customWidth="1"/>
    <col min="12" max="12" width="18.28515625" style="4" hidden="1" customWidth="1"/>
    <col min="13" max="13" width="17.5703125" style="4" hidden="1" customWidth="1"/>
    <col min="14" max="14" width="20.85546875" style="4" hidden="1" customWidth="1"/>
    <col min="15" max="15" width="21" style="3" customWidth="1"/>
    <col min="16" max="16" width="18.28515625" style="3" customWidth="1"/>
    <col min="17" max="17" width="12.28515625" style="3" customWidth="1"/>
    <col min="18" max="18" width="20" style="3" customWidth="1"/>
    <col min="19" max="19" width="17.28515625" style="1" bestFit="1" customWidth="1"/>
    <col min="20" max="16128" width="9.140625" style="1"/>
    <col min="16129" max="16129" width="2.28515625" style="1" customWidth="1"/>
    <col min="16130" max="16172" width="9.140625" style="1" hidden="1" customWidth="1"/>
    <col min="16173" max="16341" width="0" style="1" hidden="1" customWidth="1"/>
    <col min="16342" max="16384" width="9.140625" style="1" hidden="1" customWidth="1"/>
  </cols>
  <sheetData>
    <row r="1" spans="1:19" s="29" customFormat="1" ht="45" customHeight="1" x14ac:dyDescent="0.25">
      <c r="A1" s="31"/>
      <c r="B1" s="64" t="s">
        <v>35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9" s="29" customFormat="1" ht="23.25" customHeight="1" x14ac:dyDescent="0.25">
      <c r="A2" s="57"/>
      <c r="B2" s="57"/>
      <c r="C2" s="57"/>
      <c r="D2" s="57"/>
      <c r="E2" s="31"/>
      <c r="F2" s="32"/>
      <c r="G2" s="58"/>
      <c r="H2" s="58"/>
      <c r="I2" s="30"/>
      <c r="L2" s="59" t="s">
        <v>18</v>
      </c>
      <c r="M2" s="59"/>
      <c r="N2" s="59"/>
      <c r="O2" s="59"/>
      <c r="P2" s="59"/>
    </row>
    <row r="3" spans="1:19" s="29" customFormat="1" ht="70.5" customHeight="1" x14ac:dyDescent="0.25">
      <c r="A3" s="62"/>
      <c r="B3" s="62"/>
      <c r="C3" s="62"/>
      <c r="D3" s="62"/>
      <c r="E3" s="62"/>
      <c r="F3" s="62"/>
      <c r="G3" s="33"/>
      <c r="H3" s="33"/>
      <c r="I3" s="33"/>
      <c r="J3" s="34"/>
      <c r="K3" s="34"/>
      <c r="L3" s="60" t="s">
        <v>19</v>
      </c>
      <c r="M3" s="60"/>
      <c r="N3" s="60"/>
      <c r="O3" s="60"/>
      <c r="P3" s="60"/>
      <c r="Q3" s="60"/>
      <c r="R3" s="60"/>
    </row>
    <row r="4" spans="1:19" s="29" customFormat="1" ht="44.25" customHeight="1" x14ac:dyDescent="0.25">
      <c r="A4" s="55" t="s">
        <v>20</v>
      </c>
      <c r="B4" s="55"/>
      <c r="C4" s="55"/>
      <c r="D4" s="56" t="s">
        <v>26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s="22" customFormat="1" ht="74.25" customHeight="1" x14ac:dyDescent="0.25">
      <c r="A5" s="28" t="s">
        <v>13</v>
      </c>
      <c r="B5" s="28" t="s">
        <v>21</v>
      </c>
      <c r="C5" s="27" t="s">
        <v>12</v>
      </c>
      <c r="D5" s="27" t="s">
        <v>11</v>
      </c>
      <c r="E5" s="26" t="s">
        <v>10</v>
      </c>
      <c r="F5" s="25" t="s">
        <v>9</v>
      </c>
      <c r="G5" s="24" t="s">
        <v>14</v>
      </c>
      <c r="H5" s="24" t="s">
        <v>15</v>
      </c>
      <c r="I5" s="24" t="s">
        <v>16</v>
      </c>
      <c r="J5" s="24" t="s">
        <v>17</v>
      </c>
      <c r="K5" s="24" t="s">
        <v>8</v>
      </c>
      <c r="L5" s="24" t="s">
        <v>7</v>
      </c>
      <c r="M5" s="24" t="s">
        <v>6</v>
      </c>
      <c r="N5" s="24" t="s">
        <v>5</v>
      </c>
      <c r="O5" s="23" t="s">
        <v>4</v>
      </c>
      <c r="P5" s="23" t="s">
        <v>3</v>
      </c>
      <c r="Q5" s="23" t="s">
        <v>2</v>
      </c>
      <c r="R5" s="23" t="s">
        <v>1</v>
      </c>
      <c r="S5" s="61" t="s">
        <v>34</v>
      </c>
    </row>
    <row r="6" spans="1:19" s="12" customFormat="1" ht="75" customHeight="1" x14ac:dyDescent="0.25">
      <c r="A6" s="19">
        <v>1</v>
      </c>
      <c r="B6" s="47" t="s">
        <v>30</v>
      </c>
      <c r="C6" s="46" t="s">
        <v>33</v>
      </c>
      <c r="D6" s="20" t="s">
        <v>31</v>
      </c>
      <c r="E6" s="21" t="s">
        <v>32</v>
      </c>
      <c r="F6" s="21">
        <v>1</v>
      </c>
      <c r="G6" s="16">
        <v>600000</v>
      </c>
      <c r="H6" s="18">
        <v>585600</v>
      </c>
      <c r="I6" s="17">
        <v>580000</v>
      </c>
      <c r="J6" s="16"/>
      <c r="K6" s="16"/>
      <c r="L6" s="16"/>
      <c r="M6" s="16"/>
      <c r="N6" s="16"/>
      <c r="O6" s="15">
        <f>ROUND(AVERAGE(Таблица27[[#This Row],[Поставщик №1 ]:[Поставщик №8]]),2)</f>
        <v>588533.32999999996</v>
      </c>
      <c r="P6" s="15">
        <f xml:space="preserve"> ROUND(STDEV(Таблица27[[#This Row],[Поставщик №1 ]:[Поставщик №8]]),2)</f>
        <v>10317.620000000001</v>
      </c>
      <c r="Q6" s="14">
        <f>Таблица27[[#This Row],[Среднее квадратическое отклонение]]/Таблица27[[#This Row],[Средняя цена за единицу]]</f>
        <v>0.02</v>
      </c>
      <c r="R6" s="13">
        <f>Таблица27[[#This Row],[Сведения о количестве ]]*Таблица27[[#This Row],[Средняя цена за единицу]]</f>
        <v>588533.32999999996</v>
      </c>
      <c r="S6" s="12">
        <f>Таблица27[[Поставщик №1 ]]+Таблица27[Поставщик №2
]+Таблица27[[Поставщик №3 ]]</f>
        <v>1765600</v>
      </c>
    </row>
    <row r="7" spans="1:19" s="12" customFormat="1" ht="45.75" customHeight="1" x14ac:dyDescent="0.25">
      <c r="A7" s="49" t="s">
        <v>0</v>
      </c>
      <c r="B7" s="50"/>
      <c r="C7" s="50"/>
      <c r="D7" s="50"/>
      <c r="E7" s="49"/>
      <c r="F7" s="50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11">
        <f>SUM(Таблица27[НМЦК**,
руб.])</f>
        <v>588533.32999999996</v>
      </c>
      <c r="S7" s="12">
        <f>Таблица27[Столбец1]/3</f>
        <v>588533.32999999996</v>
      </c>
    </row>
    <row r="8" spans="1:19" x14ac:dyDescent="0.25">
      <c r="G8" s="10"/>
      <c r="H8" s="10"/>
      <c r="I8" s="10"/>
      <c r="J8" s="10"/>
      <c r="K8" s="10"/>
      <c r="L8" s="10"/>
      <c r="M8" s="10"/>
      <c r="N8" s="10"/>
      <c r="O8" s="9"/>
      <c r="P8" s="9"/>
      <c r="Q8" s="9"/>
      <c r="R8" s="8"/>
    </row>
    <row r="9" spans="1:19" ht="25.5" customHeight="1" x14ac:dyDescent="0.25">
      <c r="A9" s="51" t="s">
        <v>27</v>
      </c>
      <c r="B9" s="51"/>
      <c r="C9" s="51"/>
      <c r="D9" s="54" t="s">
        <v>28</v>
      </c>
      <c r="E9" s="54"/>
      <c r="F9" s="54"/>
      <c r="G9" s="37"/>
      <c r="H9" s="37"/>
      <c r="I9" s="35"/>
      <c r="J9" s="35"/>
      <c r="K9" s="38"/>
      <c r="L9" s="39"/>
      <c r="M9" s="40"/>
      <c r="N9" s="40"/>
      <c r="O9" s="41"/>
      <c r="P9" s="35"/>
      <c r="Q9" s="35"/>
      <c r="R9" s="35"/>
    </row>
    <row r="10" spans="1:19" s="35" customFormat="1" ht="54.75" customHeight="1" x14ac:dyDescent="0.25">
      <c r="A10" s="52" t="s">
        <v>22</v>
      </c>
      <c r="B10" s="52"/>
      <c r="C10" s="45">
        <v>46224</v>
      </c>
      <c r="E10" s="36"/>
      <c r="F10" s="37"/>
      <c r="G10" s="37"/>
      <c r="H10" s="37"/>
      <c r="K10" s="38"/>
      <c r="L10" s="39"/>
      <c r="M10" s="40"/>
      <c r="N10" s="40"/>
      <c r="O10" s="41"/>
    </row>
    <row r="11" spans="1:19" s="35" customFormat="1" ht="28.5" customHeight="1" x14ac:dyDescent="0.25">
      <c r="A11" s="43"/>
      <c r="B11" s="43"/>
      <c r="C11" s="42"/>
      <c r="E11" s="36"/>
      <c r="F11" s="37"/>
      <c r="G11" s="37"/>
      <c r="H11" s="37"/>
      <c r="K11" s="38"/>
      <c r="L11" s="39"/>
      <c r="M11" s="40"/>
      <c r="N11" s="40"/>
      <c r="O11" s="41"/>
    </row>
    <row r="12" spans="1:19" s="35" customFormat="1" ht="28.5" customHeight="1" x14ac:dyDescent="0.25">
      <c r="A12" s="29"/>
      <c r="B12" s="44" t="s">
        <v>23</v>
      </c>
      <c r="C12" s="53" t="s">
        <v>29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29"/>
      <c r="Q12" s="29"/>
      <c r="R12" s="29"/>
    </row>
    <row r="13" spans="1:19" s="29" customFormat="1" ht="18.75" x14ac:dyDescent="0.25">
      <c r="B13" s="44" t="s">
        <v>24</v>
      </c>
      <c r="C13" s="53" t="s">
        <v>25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</row>
    <row r="14" spans="1:19" s="29" customFormat="1" ht="18.75" x14ac:dyDescent="0.25">
      <c r="A14" s="1"/>
      <c r="B14" s="1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</row>
  </sheetData>
  <mergeCells count="15">
    <mergeCell ref="A4:C4"/>
    <mergeCell ref="D4:P4"/>
    <mergeCell ref="A2:D2"/>
    <mergeCell ref="G2:H2"/>
    <mergeCell ref="L2:P2"/>
    <mergeCell ref="A3:F3"/>
    <mergeCell ref="L3:R3"/>
    <mergeCell ref="B1:R1"/>
    <mergeCell ref="C14:R14"/>
    <mergeCell ref="A7:Q7"/>
    <mergeCell ref="A9:C9"/>
    <mergeCell ref="A10:B10"/>
    <mergeCell ref="C12:O12"/>
    <mergeCell ref="C13:O13"/>
    <mergeCell ref="D9:F9"/>
  </mergeCells>
  <conditionalFormatting sqref="Q6">
    <cfRule type="cellIs" dxfId="1" priority="1" operator="greaterThan">
      <formula>0.33</formula>
    </cfRule>
    <cfRule type="cellIs" dxfId="0" priority="2" stopIfTrue="1" operator="greaterThan">
      <formula>0.33</formula>
    </cfRule>
  </conditionalFormatting>
  <pageMargins left="0.25" right="0.25" top="0.75" bottom="0.75" header="0.3" footer="0.3"/>
  <pageSetup paperSize="9" scale="5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Нужная Евгения Андреевна</dc:creator>
  <cp:lastModifiedBy>Пользователь Windows</cp:lastModifiedBy>
  <cp:lastPrinted>2024-12-03T11:48:06Z</cp:lastPrinted>
  <dcterms:created xsi:type="dcterms:W3CDTF">2024-11-14T12:12:09Z</dcterms:created>
  <dcterms:modified xsi:type="dcterms:W3CDTF">2026-07-22T12:49:36Z</dcterms:modified>
</cp:coreProperties>
</file>