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360" windowWidth="24240" windowHeight="12075"/>
  </bookViews>
  <sheets>
    <sheet name="ОНМЦ" sheetId="1" r:id="rId1"/>
    <sheet name="Расчет" sheetId="2" r:id="rId2"/>
  </sheets>
  <calcPr calcId="145621" fullPrecision="0"/>
</workbook>
</file>

<file path=xl/calcChain.xml><?xml version="1.0" encoding="utf-8"?>
<calcChain xmlns="http://schemas.openxmlformats.org/spreadsheetml/2006/main">
  <c r="Q10" i="1" l="1"/>
  <c r="J10" i="1"/>
  <c r="M10" i="1" s="1"/>
  <c r="O10" i="1" l="1"/>
  <c r="P10" i="1" s="1"/>
  <c r="N10" i="1"/>
  <c r="K10" i="1"/>
  <c r="L10" i="1" s="1"/>
  <c r="Q11" i="1"/>
  <c r="E15" i="2" l="1"/>
  <c r="J4" i="2" l="1"/>
  <c r="J8" i="2" l="1"/>
  <c r="J9" i="2"/>
  <c r="J10" i="2"/>
  <c r="J11" i="2"/>
  <c r="J7" i="2"/>
  <c r="E14" i="2" l="1"/>
  <c r="K12" i="2"/>
</calcChain>
</file>

<file path=xl/sharedStrings.xml><?xml version="1.0" encoding="utf-8"?>
<sst xmlns="http://schemas.openxmlformats.org/spreadsheetml/2006/main" count="99" uniqueCount="75">
  <si>
    <t>Существенные условия исполнения контракта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</si>
  <si>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</si>
  <si>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</si>
  <si>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</si>
  <si>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Коммерческие предложения (руб.)</t>
  </si>
  <si>
    <t xml:space="preserve"> 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</si>
  <si>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НМЦК контракта с учетом округления цены за единицу (руб.)</t>
  </si>
  <si>
    <t>Однородность совокупности значений выявленных цен, используемых в расчете НМЦК</t>
  </si>
  <si>
    <t xml:space="preserve">Средняя арифметическая цена за единицу                      &lt;ц&gt; </t>
  </si>
  <si>
    <t>НМЦК, определяемая методом сопоставимых рыночных цен (анализа рынка)*</t>
  </si>
  <si>
    <t>Ед.изм.</t>
  </si>
  <si>
    <t>№ п/п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</si>
  <si>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</si>
  <si>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</si>
  <si>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Наименование товара </t>
  </si>
  <si>
    <t>Таблица № 2</t>
  </si>
  <si>
    <t>Итого:</t>
  </si>
  <si>
    <t>Н.Г. Хоршева</t>
  </si>
  <si>
    <t>№ 1</t>
  </si>
  <si>
    <t>№ 2</t>
  </si>
  <si>
    <t>№ 3</t>
  </si>
  <si>
    <t>Главный специалист-эксперт финансово-хозяйственного отдела</t>
  </si>
  <si>
    <t>Предмет закупки</t>
  </si>
  <si>
    <t>ОКПД 2</t>
  </si>
  <si>
    <t>Основные характеристики объекта закупки</t>
  </si>
  <si>
    <t>В соответствии с техническим заданием</t>
  </si>
  <si>
    <t>Используемый метод определения НМЦК с обоснованием</t>
  </si>
  <si>
    <t>Метод сопоставимых рыночных цен (анализ рынка). В соответствии с пунктом 6 статьи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</t>
  </si>
  <si>
    <t>Расчет начальной (максимальной) цены контракта (НМЦК)</t>
  </si>
  <si>
    <t>Обоснование НМЦК подготовил:</t>
  </si>
  <si>
    <t>Марка авто</t>
  </si>
  <si>
    <t>Рег.номер</t>
  </si>
  <si>
    <t>Водитель</t>
  </si>
  <si>
    <t>Закреплен авто</t>
  </si>
  <si>
    <t>Кол-во мед.осмотров в месяц</t>
  </si>
  <si>
    <t xml:space="preserve">АУДИ </t>
  </si>
  <si>
    <t>А 146 АА</t>
  </si>
  <si>
    <t>Зотов С.В.</t>
  </si>
  <si>
    <t>Филимонов А.Ю.</t>
  </si>
  <si>
    <t>Н.Новгород</t>
  </si>
  <si>
    <t>Лада Гранта</t>
  </si>
  <si>
    <t>Т 005 ХХ</t>
  </si>
  <si>
    <t>Тованцев С. Н.</t>
  </si>
  <si>
    <t>Т 111 ХХ</t>
  </si>
  <si>
    <t>Шилин  М.А.</t>
  </si>
  <si>
    <t>Панченко Е. Д.</t>
  </si>
  <si>
    <t>Т222 ХХ</t>
  </si>
  <si>
    <t>Макаров Н. А.</t>
  </si>
  <si>
    <t>Борисов В.Ю.</t>
  </si>
  <si>
    <t>Т 333 ХХ</t>
  </si>
  <si>
    <t>Шиленков А.Г.</t>
  </si>
  <si>
    <t>Т 777 ХХ</t>
  </si>
  <si>
    <t>Рябова О. Н.</t>
  </si>
  <si>
    <t>Т 002 ХХ</t>
  </si>
  <si>
    <t>Еремин Е.А.</t>
  </si>
  <si>
    <t>Бажанов В.Л.</t>
  </si>
  <si>
    <t>Арзамас</t>
  </si>
  <si>
    <t>Т 008 ХХ</t>
  </si>
  <si>
    <t>Рогачев Е. Л.</t>
  </si>
  <si>
    <t>Саранск</t>
  </si>
  <si>
    <t>Т 009 ХХ</t>
  </si>
  <si>
    <t>Жуин И. Н.</t>
  </si>
  <si>
    <t>полный</t>
  </si>
  <si>
    <t>Кол-во месяцев</t>
  </si>
  <si>
    <t>Кол-во рабочих дней в 2024 году</t>
  </si>
  <si>
    <t>Кол-во осмотров 2024 год</t>
  </si>
  <si>
    <t>Итого</t>
  </si>
  <si>
    <t>Отпуск, ремонт, больничный</t>
  </si>
  <si>
    <t>Кол-во</t>
  </si>
  <si>
    <t>НМЦК контракта (п. 4 ч.1 ст. 93 44-Федерального закона 44-ФЗ) (руб.)</t>
  </si>
  <si>
    <t>шт.</t>
  </si>
  <si>
    <t>Обоснование начальной (максимальной) цены контрата (НМЦК), цены контракта, заключаемого с единственным поставщиком (подрядчиком, исполнителем) на поставку электротоваров для нужд  Волжско-Окского управления Федеральной службы по экологическому, технологическому и атомному надзору</t>
  </si>
  <si>
    <t>Электротовары</t>
  </si>
  <si>
    <t>Панель светодиодная 36 Вт 4000К</t>
  </si>
  <si>
    <r>
      <t>Совокупность значений, используемых в расчете, при определении НМЦК является  однородной, т.к. коэффициент вариации цены не превышает 33%. 
Заказчиком установлена начальная (максимальная) цена в размере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14072</t>
    </r>
    <r>
      <rPr>
        <sz val="12"/>
        <rFont val="Times New Roman"/>
        <family val="1"/>
        <charset val="204"/>
      </rPr>
      <t xml:space="preserve"> (четырнадцать тысяч семьдесят два) руб. 00 коп.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</si>
</sst>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8" fillId="0" borderId="0"/>
  </cellStyleXfs>
  <cellXfs count="72">
    <xf numFmtId="0" fontId="0" fillId="0" borderId="0" xfId="0"/>
    <xf numFmtId="0" fontId="19" fillId="0" borderId="0" xfId="0" applyFont="1" applyFill="1" applyAlignment="1" applyProtection="1">
      <alignment vertical="center"/>
      <protection locked="0"/>
    </xf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0" xfId="0" applyNumberFormat="1" applyFont="1"/>
    <xf numFmtId="0" fontId="19" fillId="0" borderId="11" xfId="0" applyFont="1" applyBorder="1" applyAlignment="1" applyProtection="1">
      <alignment vertical="top" wrapText="1"/>
      <protection locked="0"/>
    </xf>
    <xf numFmtId="1" fontId="21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23" fillId="0" borderId="11" xfId="0" quotePrefix="1" applyFont="1" applyFill="1" applyBorder="1" applyAlignment="1">
      <alignment horizontal="left" wrapText="1"/>
    </xf>
    <xf numFmtId="0" fontId="21" fillId="0" borderId="12" xfId="0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right" vertical="top" wrapText="1"/>
      <protection locked="0"/>
    </xf>
    <xf numFmtId="0" fontId="19" fillId="0" borderId="11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2" fontId="19" fillId="0" borderId="12" xfId="0" applyNumberFormat="1" applyFont="1" applyFill="1" applyBorder="1" applyAlignment="1" applyProtection="1">
      <alignment vertical="top"/>
      <protection locked="0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6" fillId="15" borderId="11" xfId="0" applyFont="1" applyFill="1" applyBorder="1" applyAlignment="1">
      <alignment horizontal="center" wrapText="1"/>
    </xf>
    <xf numFmtId="0" fontId="27" fillId="0" borderId="11" xfId="0" applyFont="1" applyFill="1" applyBorder="1"/>
    <xf numFmtId="0" fontId="29" fillId="0" borderId="11" xfId="24" applyFont="1" applyBorder="1" applyAlignment="1">
      <alignment horizontal="left"/>
    </xf>
    <xf numFmtId="0" fontId="29" fillId="0" borderId="11" xfId="24" applyFont="1" applyFill="1" applyBorder="1" applyAlignment="1">
      <alignment horizontal="left"/>
    </xf>
    <xf numFmtId="0" fontId="27" fillId="0" borderId="11" xfId="0" applyFont="1" applyFill="1" applyBorder="1" applyAlignment="1">
      <alignment horizontal="left"/>
    </xf>
    <xf numFmtId="0" fontId="0" fillId="0" borderId="11" xfId="0" applyBorder="1"/>
    <xf numFmtId="0" fontId="0" fillId="0" borderId="0" xfId="0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2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Fill="1"/>
    <xf numFmtId="0" fontId="31" fillId="0" borderId="0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top" wrapText="1"/>
    </xf>
    <xf numFmtId="0" fontId="21" fillId="0" borderId="11" xfId="0" applyFont="1" applyBorder="1"/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18" xfId="0" applyNumberFormat="1" applyFont="1" applyBorder="1" applyAlignment="1">
      <alignment horizontal="left" wrapText="1"/>
    </xf>
    <xf numFmtId="0" fontId="25" fillId="0" borderId="18" xfId="0" applyNumberFormat="1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1" fillId="0" borderId="0" xfId="0" applyFont="1" applyAlignment="1">
      <alignment horizontal="center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right"/>
    </xf>
    <xf numFmtId="0" fontId="26" fillId="0" borderId="13" xfId="0" applyFont="1" applyFill="1" applyBorder="1" applyAlignment="1">
      <alignment horizontal="right"/>
    </xf>
    <xf numFmtId="0" fontId="26" fillId="0" borderId="14" xfId="0" applyFont="1" applyFill="1" applyBorder="1" applyAlignment="1">
      <alignment horizontal="righ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8</xdr:row>
      <xdr:rowOff>1238250</xdr:rowOff>
    </xdr:from>
    <xdr:to>
      <xdr:col>12</xdr:col>
      <xdr:colOff>19050</xdr:colOff>
      <xdr:row>8</xdr:row>
      <xdr:rowOff>1590675</xdr:rowOff>
    </xdr:to>
    <xdr:pic>
      <xdr:nvPicPr>
        <xdr:cNvPr id="1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3171825"/>
          <a:ext cx="1076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11</xdr:col>
      <xdr:colOff>0</xdr:colOff>
      <xdr:row>8</xdr:row>
      <xdr:rowOff>1362075</xdr:rowOff>
    </xdr:to>
    <xdr:pic>
      <xdr:nvPicPr>
        <xdr:cNvPr id="1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2857500"/>
          <a:ext cx="1009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8</xdr:row>
      <xdr:rowOff>2000250</xdr:rowOff>
    </xdr:from>
    <xdr:to>
      <xdr:col>12</xdr:col>
      <xdr:colOff>1771650</xdr:colOff>
      <xdr:row>8</xdr:row>
      <xdr:rowOff>2371725</xdr:rowOff>
    </xdr:to>
    <xdr:pic>
      <xdr:nvPicPr>
        <xdr:cNvPr id="11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3933825"/>
          <a:ext cx="1524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314325</xdr:colOff>
      <xdr:row>8</xdr:row>
      <xdr:rowOff>1400175</xdr:rowOff>
    </xdr:from>
    <xdr:to>
      <xdr:col>12</xdr:col>
      <xdr:colOff>438150</xdr:colOff>
      <xdr:row>8</xdr:row>
      <xdr:rowOff>1628775</xdr:rowOff>
    </xdr:to>
    <xdr:pic>
      <xdr:nvPicPr>
        <xdr:cNvPr id="119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3337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8"/>
  <sheetViews>
    <sheetView tabSelected="1" zoomScale="84" zoomScaleNormal="84" workbookViewId="0">
      <selection activeCell="B18" sqref="B18:E18"/>
    </sheetView>
  </sheetViews>
  <sheetFormatPr defaultRowHeight="15" x14ac:dyDescent="0.25"/>
  <cols>
    <col min="1" max="1" width="2.5703125" style="3" customWidth="1"/>
    <col min="2" max="2" width="6.85546875" style="3" customWidth="1"/>
    <col min="3" max="3" width="33.28515625" style="3" customWidth="1"/>
    <col min="4" max="4" width="20.28515625" style="3" hidden="1" customWidth="1"/>
    <col min="5" max="5" width="9.7109375" style="3" customWidth="1"/>
    <col min="6" max="6" width="8.5703125" style="3" customWidth="1"/>
    <col min="7" max="7" width="14" style="3" customWidth="1"/>
    <col min="8" max="8" width="13" style="3" customWidth="1"/>
    <col min="9" max="9" width="12.7109375" style="3" customWidth="1"/>
    <col min="10" max="10" width="18" style="3" customWidth="1"/>
    <col min="11" max="11" width="15.42578125" style="3" customWidth="1"/>
    <col min="12" max="12" width="16.5703125" style="3" customWidth="1"/>
    <col min="13" max="13" width="26.85546875" style="3" customWidth="1"/>
    <col min="14" max="14" width="15" style="3" customWidth="1"/>
    <col min="15" max="15" width="15.28515625" style="3" customWidth="1"/>
    <col min="16" max="16" width="14.5703125" style="3" customWidth="1"/>
    <col min="17" max="17" width="15.7109375" style="3" customWidth="1"/>
    <col min="18" max="16384" width="9.140625" style="3"/>
  </cols>
  <sheetData>
    <row r="1" spans="2:17" ht="24.6" customHeight="1" x14ac:dyDescent="0.25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 t="s">
        <v>15</v>
      </c>
    </row>
    <row r="2" spans="2:17" ht="35.25" customHeight="1" x14ac:dyDescent="0.25">
      <c r="B2" s="39"/>
      <c r="C2" s="57" t="s">
        <v>71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2:17" ht="19.5" customHeight="1" x14ac:dyDescent="0.25">
      <c r="B3" s="66" t="s">
        <v>22</v>
      </c>
      <c r="C3" s="66"/>
      <c r="D3" s="40"/>
      <c r="E3" s="66" t="s">
        <v>72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2:17" ht="16.5" customHeight="1" x14ac:dyDescent="0.25">
      <c r="B4" s="68" t="s">
        <v>23</v>
      </c>
      <c r="C4" s="68"/>
      <c r="D4" s="2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2:17" ht="21.75" customHeight="1" x14ac:dyDescent="0.25">
      <c r="B5" s="68" t="s">
        <v>24</v>
      </c>
      <c r="C5" s="68"/>
      <c r="D5" s="26"/>
      <c r="E5" s="68" t="s">
        <v>25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2:17" ht="50.25" customHeight="1" x14ac:dyDescent="0.25">
      <c r="B6" s="68" t="s">
        <v>26</v>
      </c>
      <c r="C6" s="68"/>
      <c r="D6" s="26"/>
      <c r="E6" s="68" t="s">
        <v>27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2:17" ht="27" customHeight="1" x14ac:dyDescent="0.25">
      <c r="C7" s="48" t="s">
        <v>28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25"/>
    </row>
    <row r="8" spans="2:17" ht="45.6" customHeight="1" x14ac:dyDescent="0.25">
      <c r="B8" s="50" t="s">
        <v>11</v>
      </c>
      <c r="C8" s="59" t="s">
        <v>14</v>
      </c>
      <c r="D8" s="60" t="s">
        <v>0</v>
      </c>
      <c r="E8" s="60" t="s">
        <v>10</v>
      </c>
      <c r="F8" s="60" t="s">
        <v>68</v>
      </c>
      <c r="G8" s="63" t="s">
        <v>4</v>
      </c>
      <c r="H8" s="64"/>
      <c r="I8" s="65"/>
      <c r="J8" s="53" t="s">
        <v>7</v>
      </c>
      <c r="K8" s="53"/>
      <c r="L8" s="53"/>
      <c r="M8" s="54" t="s">
        <v>9</v>
      </c>
      <c r="N8" s="55"/>
      <c r="O8" s="55"/>
      <c r="P8" s="56"/>
      <c r="Q8" s="42"/>
    </row>
    <row r="9" spans="2:17" ht="193.9" customHeight="1" x14ac:dyDescent="0.25">
      <c r="B9" s="50"/>
      <c r="C9" s="60"/>
      <c r="D9" s="61"/>
      <c r="E9" s="61"/>
      <c r="F9" s="62"/>
      <c r="G9" s="4" t="s">
        <v>18</v>
      </c>
      <c r="H9" s="4" t="s">
        <v>19</v>
      </c>
      <c r="I9" s="4" t="s">
        <v>20</v>
      </c>
      <c r="J9" s="5" t="s">
        <v>8</v>
      </c>
      <c r="K9" s="5" t="s">
        <v>1</v>
      </c>
      <c r="L9" s="6" t="s">
        <v>12</v>
      </c>
      <c r="M9" s="7" t="s">
        <v>13</v>
      </c>
      <c r="N9" s="5" t="s">
        <v>2</v>
      </c>
      <c r="O9" s="5" t="s">
        <v>3</v>
      </c>
      <c r="P9" s="5" t="s">
        <v>6</v>
      </c>
      <c r="Q9" s="41" t="s">
        <v>69</v>
      </c>
    </row>
    <row r="10" spans="2:17" ht="40.5" customHeight="1" x14ac:dyDescent="0.25">
      <c r="B10" s="9">
        <v>2</v>
      </c>
      <c r="C10" s="17" t="s">
        <v>73</v>
      </c>
      <c r="D10" s="18"/>
      <c r="E10" s="18" t="s">
        <v>70</v>
      </c>
      <c r="F10" s="9">
        <v>20</v>
      </c>
      <c r="G10" s="9">
        <v>703.6</v>
      </c>
      <c r="H10" s="19">
        <v>853</v>
      </c>
      <c r="I10" s="19">
        <v>900.36</v>
      </c>
      <c r="J10" s="10">
        <f t="shared" ref="J10" si="0">SUM(G10:I10)/3</f>
        <v>818.98667</v>
      </c>
      <c r="K10" s="11">
        <f t="shared" ref="K10" si="1">SQRT(((G10-J10)*(G10-J10)+(H10-J10)*(H10-J10)+(I10-J10)*(I10-J10))/2)</f>
        <v>102.7</v>
      </c>
      <c r="L10" s="11">
        <f t="shared" ref="L10" si="2">K10/J10*100</f>
        <v>12.54</v>
      </c>
      <c r="M10" s="12">
        <f t="shared" ref="M10" si="3">F10*J10</f>
        <v>16379.73</v>
      </c>
      <c r="N10" s="15">
        <f t="shared" ref="N10" si="4">J10</f>
        <v>819</v>
      </c>
      <c r="O10" s="12">
        <f t="shared" ref="O10" si="5">J10</f>
        <v>818.99</v>
      </c>
      <c r="P10" s="12">
        <f t="shared" ref="P10" si="6">F10*O10</f>
        <v>16379.8</v>
      </c>
      <c r="Q10" s="12">
        <f t="shared" ref="Q10" si="7">F10*G10</f>
        <v>14072</v>
      </c>
    </row>
    <row r="11" spans="2:17" ht="15.75" x14ac:dyDescent="0.25">
      <c r="B11" s="14"/>
      <c r="C11" s="20" t="s">
        <v>16</v>
      </c>
      <c r="D11" s="21"/>
      <c r="E11" s="21"/>
      <c r="F11" s="21"/>
      <c r="G11" s="21"/>
      <c r="H11" s="21"/>
      <c r="I11" s="21"/>
      <c r="J11" s="22"/>
      <c r="K11" s="22"/>
      <c r="L11" s="1"/>
      <c r="M11" s="23"/>
      <c r="N11" s="24"/>
      <c r="O11" s="24"/>
      <c r="P11" s="38"/>
      <c r="Q11" s="38">
        <f>SUM(Q10:Q10)</f>
        <v>14072</v>
      </c>
    </row>
    <row r="12" spans="2:17" ht="32.25" customHeight="1" x14ac:dyDescent="0.25">
      <c r="B12" s="45" t="s">
        <v>5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spans="2:17" ht="35.25" customHeight="1" x14ac:dyDescent="0.25">
      <c r="B13" s="46" t="s">
        <v>74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2:17" x14ac:dyDescent="0.25">
      <c r="C14" s="2"/>
      <c r="D14" s="2"/>
    </row>
    <row r="15" spans="2:17" x14ac:dyDescent="0.25">
      <c r="B15" s="47" t="s">
        <v>29</v>
      </c>
      <c r="C15" s="47"/>
      <c r="D15" s="47"/>
      <c r="E15" s="47"/>
      <c r="F15" s="47"/>
    </row>
    <row r="16" spans="2:17" x14ac:dyDescent="0.25">
      <c r="B16" s="44" t="s">
        <v>21</v>
      </c>
      <c r="C16" s="44"/>
      <c r="D16" s="44"/>
      <c r="E16" s="44"/>
      <c r="F16" s="44"/>
      <c r="G16" s="44"/>
      <c r="P16" s="13"/>
    </row>
    <row r="17" spans="2:6" ht="32.25" customHeight="1" x14ac:dyDescent="0.25">
      <c r="B17" s="51"/>
      <c r="C17" s="51"/>
      <c r="D17" s="16" t="s">
        <v>17</v>
      </c>
      <c r="E17" s="52" t="s">
        <v>17</v>
      </c>
      <c r="F17" s="52"/>
    </row>
    <row r="18" spans="2:6" x14ac:dyDescent="0.25">
      <c r="B18" s="43">
        <v>45802</v>
      </c>
      <c r="C18" s="44"/>
      <c r="D18" s="44"/>
      <c r="E18" s="44"/>
    </row>
  </sheetData>
  <mergeCells count="25">
    <mergeCell ref="C2:P2"/>
    <mergeCell ref="C8:C9"/>
    <mergeCell ref="D8:D9"/>
    <mergeCell ref="E8:E9"/>
    <mergeCell ref="F8:F9"/>
    <mergeCell ref="G8:I8"/>
    <mergeCell ref="E3:P3"/>
    <mergeCell ref="E4:P4"/>
    <mergeCell ref="E5:P5"/>
    <mergeCell ref="B3:C3"/>
    <mergeCell ref="B4:C4"/>
    <mergeCell ref="B5:C5"/>
    <mergeCell ref="B6:C6"/>
    <mergeCell ref="E6:P6"/>
    <mergeCell ref="B18:E18"/>
    <mergeCell ref="B12:P12"/>
    <mergeCell ref="B13:P13"/>
    <mergeCell ref="B15:F15"/>
    <mergeCell ref="C7:O7"/>
    <mergeCell ref="B8:B9"/>
    <mergeCell ref="B16:G16"/>
    <mergeCell ref="B17:C17"/>
    <mergeCell ref="E17:F17"/>
    <mergeCell ref="J8:L8"/>
    <mergeCell ref="M8:P8"/>
  </mergeCells>
  <phoneticPr fontId="18" type="noConversion"/>
  <pageMargins left="0.25" right="0.25" top="0.75" bottom="0.75" header="0.3" footer="0.3"/>
  <pageSetup paperSize="9" scale="5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"/>
  <sheetViews>
    <sheetView workbookViewId="0">
      <selection activeCell="J19" sqref="J19"/>
    </sheetView>
  </sheetViews>
  <sheetFormatPr defaultRowHeight="15" x14ac:dyDescent="0.25"/>
  <cols>
    <col min="2" max="2" width="18.5703125" customWidth="1"/>
    <col min="3" max="3" width="12.140625" customWidth="1"/>
    <col min="4" max="4" width="18.5703125" customWidth="1"/>
    <col min="5" max="5" width="15.5703125" customWidth="1"/>
    <col min="6" max="6" width="13" customWidth="1"/>
    <col min="7" max="9" width="9.140625" style="34"/>
    <col min="10" max="10" width="11" customWidth="1"/>
    <col min="11" max="11" width="11.140625" customWidth="1"/>
  </cols>
  <sheetData>
    <row r="2" spans="1:11" ht="51.75" x14ac:dyDescent="0.25">
      <c r="A2" s="28" t="s">
        <v>11</v>
      </c>
      <c r="B2" s="28" t="s">
        <v>30</v>
      </c>
      <c r="C2" s="28" t="s">
        <v>31</v>
      </c>
      <c r="D2" s="28" t="s">
        <v>32</v>
      </c>
      <c r="E2" s="28" t="s">
        <v>33</v>
      </c>
      <c r="F2" s="28"/>
      <c r="G2" s="28" t="s">
        <v>34</v>
      </c>
      <c r="H2" s="28" t="s">
        <v>63</v>
      </c>
      <c r="I2" s="28" t="s">
        <v>67</v>
      </c>
      <c r="J2" s="28" t="s">
        <v>64</v>
      </c>
      <c r="K2" s="28" t="s">
        <v>65</v>
      </c>
    </row>
    <row r="3" spans="1:11" x14ac:dyDescent="0.25">
      <c r="A3" s="29">
        <v>1</v>
      </c>
      <c r="B3" s="30" t="s">
        <v>35</v>
      </c>
      <c r="C3" s="31" t="s">
        <v>36</v>
      </c>
      <c r="D3" s="32" t="s">
        <v>37</v>
      </c>
      <c r="E3" s="32" t="s">
        <v>38</v>
      </c>
      <c r="F3" s="32" t="s">
        <v>39</v>
      </c>
      <c r="G3" s="35" t="s">
        <v>62</v>
      </c>
      <c r="H3" s="35">
        <v>12</v>
      </c>
      <c r="I3" s="36">
        <v>35</v>
      </c>
      <c r="J3" s="36">
        <v>248</v>
      </c>
      <c r="K3" s="36">
        <v>210</v>
      </c>
    </row>
    <row r="4" spans="1:11" x14ac:dyDescent="0.25">
      <c r="A4" s="29">
        <v>2</v>
      </c>
      <c r="B4" s="30" t="s">
        <v>40</v>
      </c>
      <c r="C4" s="31" t="s">
        <v>41</v>
      </c>
      <c r="D4" s="32" t="s">
        <v>42</v>
      </c>
      <c r="E4" s="32" t="s">
        <v>42</v>
      </c>
      <c r="F4" s="32" t="s">
        <v>39</v>
      </c>
      <c r="G4" s="35">
        <v>20</v>
      </c>
      <c r="H4" s="35">
        <v>12</v>
      </c>
      <c r="I4" s="36">
        <v>50</v>
      </c>
      <c r="J4" s="36">
        <f>G4*H4</f>
        <v>240</v>
      </c>
      <c r="K4" s="36">
        <v>190</v>
      </c>
    </row>
    <row r="5" spans="1:11" x14ac:dyDescent="0.25">
      <c r="A5" s="29">
        <v>3</v>
      </c>
      <c r="B5" s="30" t="s">
        <v>40</v>
      </c>
      <c r="C5" s="31" t="s">
        <v>43</v>
      </c>
      <c r="D5" s="32" t="s">
        <v>44</v>
      </c>
      <c r="E5" s="32" t="s">
        <v>45</v>
      </c>
      <c r="F5" s="32" t="s">
        <v>39</v>
      </c>
      <c r="G5" s="35" t="s">
        <v>62</v>
      </c>
      <c r="H5" s="35">
        <v>12</v>
      </c>
      <c r="I5" s="36">
        <v>35</v>
      </c>
      <c r="J5" s="36">
        <v>248</v>
      </c>
      <c r="K5" s="36">
        <v>210</v>
      </c>
    </row>
    <row r="6" spans="1:11" x14ac:dyDescent="0.25">
      <c r="A6" s="29">
        <v>4</v>
      </c>
      <c r="B6" s="30" t="s">
        <v>40</v>
      </c>
      <c r="C6" s="31" t="s">
        <v>46</v>
      </c>
      <c r="D6" s="32" t="s">
        <v>47</v>
      </c>
      <c r="E6" s="32" t="s">
        <v>48</v>
      </c>
      <c r="F6" s="32" t="s">
        <v>39</v>
      </c>
      <c r="G6" s="35" t="s">
        <v>62</v>
      </c>
      <c r="H6" s="35">
        <v>12</v>
      </c>
      <c r="I6" s="36">
        <v>35</v>
      </c>
      <c r="J6" s="36">
        <v>248</v>
      </c>
      <c r="K6" s="36">
        <v>210</v>
      </c>
    </row>
    <row r="7" spans="1:11" x14ac:dyDescent="0.25">
      <c r="A7" s="29">
        <v>5</v>
      </c>
      <c r="B7" s="30" t="s">
        <v>40</v>
      </c>
      <c r="C7" s="31" t="s">
        <v>49</v>
      </c>
      <c r="D7" s="32" t="s">
        <v>50</v>
      </c>
      <c r="E7" s="32" t="s">
        <v>50</v>
      </c>
      <c r="F7" s="32" t="s">
        <v>39</v>
      </c>
      <c r="G7" s="35">
        <v>8</v>
      </c>
      <c r="H7" s="35">
        <v>12</v>
      </c>
      <c r="I7" s="36">
        <v>50</v>
      </c>
      <c r="J7" s="36">
        <f>G7*H7</f>
        <v>96</v>
      </c>
      <c r="K7" s="36">
        <v>75</v>
      </c>
    </row>
    <row r="8" spans="1:11" x14ac:dyDescent="0.25">
      <c r="A8" s="29">
        <v>6</v>
      </c>
      <c r="B8" s="30" t="s">
        <v>40</v>
      </c>
      <c r="C8" s="31" t="s">
        <v>51</v>
      </c>
      <c r="D8" s="32" t="s">
        <v>52</v>
      </c>
      <c r="E8" s="32" t="s">
        <v>52</v>
      </c>
      <c r="F8" s="32" t="s">
        <v>39</v>
      </c>
      <c r="G8" s="35">
        <v>15</v>
      </c>
      <c r="H8" s="35">
        <v>12</v>
      </c>
      <c r="I8" s="36">
        <v>50</v>
      </c>
      <c r="J8" s="36">
        <f t="shared" ref="J8:J11" si="0">G8*H8</f>
        <v>180</v>
      </c>
      <c r="K8" s="36">
        <v>120</v>
      </c>
    </row>
    <row r="9" spans="1:11" x14ac:dyDescent="0.25">
      <c r="A9" s="29">
        <v>7</v>
      </c>
      <c r="B9" s="30" t="s">
        <v>40</v>
      </c>
      <c r="C9" s="31" t="s">
        <v>53</v>
      </c>
      <c r="D9" s="32" t="s">
        <v>54</v>
      </c>
      <c r="E9" s="32" t="s">
        <v>55</v>
      </c>
      <c r="F9" s="32" t="s">
        <v>56</v>
      </c>
      <c r="G9" s="35">
        <v>15</v>
      </c>
      <c r="H9" s="35">
        <v>12</v>
      </c>
      <c r="I9" s="36">
        <v>35</v>
      </c>
      <c r="J9" s="36">
        <f t="shared" si="0"/>
        <v>180</v>
      </c>
      <c r="K9" s="36">
        <v>130</v>
      </c>
    </row>
    <row r="10" spans="1:11" x14ac:dyDescent="0.25">
      <c r="A10" s="29">
        <v>8</v>
      </c>
      <c r="B10" s="30" t="s">
        <v>40</v>
      </c>
      <c r="C10" s="31" t="s">
        <v>57</v>
      </c>
      <c r="D10" s="32" t="s">
        <v>58</v>
      </c>
      <c r="E10" s="32" t="s">
        <v>58</v>
      </c>
      <c r="F10" s="32" t="s">
        <v>59</v>
      </c>
      <c r="G10" s="35">
        <v>10</v>
      </c>
      <c r="H10" s="35">
        <v>12</v>
      </c>
      <c r="I10" s="36">
        <v>50</v>
      </c>
      <c r="J10" s="36">
        <f t="shared" si="0"/>
        <v>120</v>
      </c>
      <c r="K10" s="36">
        <v>100</v>
      </c>
    </row>
    <row r="11" spans="1:11" x14ac:dyDescent="0.25">
      <c r="A11" s="29">
        <v>9</v>
      </c>
      <c r="B11" s="30" t="s">
        <v>40</v>
      </c>
      <c r="C11" s="31" t="s">
        <v>60</v>
      </c>
      <c r="D11" s="32" t="s">
        <v>61</v>
      </c>
      <c r="E11" s="32" t="s">
        <v>61</v>
      </c>
      <c r="F11" s="32" t="s">
        <v>59</v>
      </c>
      <c r="G11" s="35">
        <v>10</v>
      </c>
      <c r="H11" s="35">
        <v>12</v>
      </c>
      <c r="I11" s="36">
        <v>50</v>
      </c>
      <c r="J11" s="36">
        <f t="shared" si="0"/>
        <v>120</v>
      </c>
      <c r="K11" s="36">
        <v>100</v>
      </c>
    </row>
    <row r="12" spans="1:11" x14ac:dyDescent="0.25">
      <c r="A12" s="69" t="s">
        <v>66</v>
      </c>
      <c r="B12" s="70"/>
      <c r="C12" s="70"/>
      <c r="D12" s="70"/>
      <c r="E12" s="70"/>
      <c r="F12" s="70"/>
      <c r="G12" s="70"/>
      <c r="H12" s="70"/>
      <c r="I12" s="70"/>
      <c r="J12" s="71"/>
      <c r="K12" s="37">
        <f>SUM(K3:K11)</f>
        <v>1345</v>
      </c>
    </row>
    <row r="14" spans="1:11" x14ac:dyDescent="0.25">
      <c r="D14" s="32" t="s">
        <v>39</v>
      </c>
      <c r="E14" s="33">
        <f>K3+K4+K5+K6+K7+K8+K9</f>
        <v>1145</v>
      </c>
    </row>
    <row r="15" spans="1:11" x14ac:dyDescent="0.25">
      <c r="D15" s="32" t="s">
        <v>59</v>
      </c>
      <c r="E15" s="33">
        <f>K10+K11</f>
        <v>200</v>
      </c>
    </row>
  </sheetData>
  <mergeCells count="1">
    <mergeCell ref="A12:J12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ОНМЦ</vt:lpstr>
      <vt:lpstr>Расчет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Николаевна Табашева</cp:lastModifiedBy>
  <cp:lastPrinted>2026-03-30T09:11:11Z</cp:lastPrinted>
  <dcterms:created xsi:type="dcterms:W3CDTF">2014-10-12T23:54:07Z</dcterms:created>
  <dcterms:modified xsi:type="dcterms:W3CDTF">2026-05-25T07:56:47Z</dcterms:modified>
</cp:coreProperties>
</file>