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10" i="1"/>
  <c r="O10" s="1"/>
  <c r="P10" s="1"/>
  <c r="Q10" s="1"/>
  <c r="N11"/>
  <c r="O11" s="1"/>
  <c r="P11" s="1"/>
  <c r="Q11" s="1"/>
  <c r="K10"/>
  <c r="L10" s="1"/>
  <c r="M10" s="1"/>
  <c r="K11"/>
  <c r="L11" s="1"/>
  <c r="M11" s="1"/>
  <c r="I12"/>
  <c r="N7"/>
  <c r="O7" s="1"/>
  <c r="P7" s="1"/>
  <c r="Q7" s="1"/>
  <c r="N8"/>
  <c r="O8" s="1"/>
  <c r="P8" s="1"/>
  <c r="Q8" s="1"/>
  <c r="N9"/>
  <c r="O9" s="1"/>
  <c r="P9" s="1"/>
  <c r="Q9" s="1"/>
  <c r="K7"/>
  <c r="L7" s="1"/>
  <c r="M7" s="1"/>
  <c r="K8"/>
  <c r="L8" s="1"/>
  <c r="M8" s="1"/>
  <c r="K9"/>
  <c r="L9" s="1"/>
  <c r="M9" s="1"/>
  <c r="H12"/>
  <c r="G12"/>
  <c r="Q12" l="1"/>
</calcChain>
</file>

<file path=xl/sharedStrings.xml><?xml version="1.0" encoding="utf-8"?>
<sst xmlns="http://schemas.openxmlformats.org/spreadsheetml/2006/main" count="35" uniqueCount="32">
  <si>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</si>
  <si>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</si>
  <si>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</si>
  <si>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</si>
  <si>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</si>
  <si>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</si>
  <si>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</si>
  <si>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</si>
  <si>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</si>
  <si>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</si>
  <si>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</si>
  <si>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</si>
  <si>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</si>
  <si>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</si>
  <si>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</si>
  <si>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</si>
  <si>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</si>
  <si>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</si>
  <si>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</si>
  <si>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</si>
  <si>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______________  О.В. Сиротинина</t>
  </si>
  <si>
    <t>Замок для дверей</t>
  </si>
  <si>
    <t>Канаты, веревки, шпагат и сети, кроме отходов</t>
  </si>
  <si>
    <t>Щит распределительный</t>
  </si>
  <si>
    <t>Защелка для москитной сетки</t>
  </si>
  <si>
    <t>Термометр жидкостный стеклянный технический</t>
  </si>
  <si>
    <t>Поставщик №1 Коммерческое предложение №1078 от 25.05.2026</t>
  </si>
  <si>
    <t>Поставщик №2 Коммерческое предложение №1079 от 25.05.2026</t>
  </si>
  <si>
    <t>Поставщик №3 Коммерческое предложение №1080 от 25.05.2026</t>
  </si>
  <si>
    <t>метр</t>
  </si>
  <si>
    <t>штука</t>
  </si>
  <si>
    <t xml:space="preserve">Обоснованная НМЦК составила 15000,00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</si>
</sst>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14" fontId="6" fillId="0" borderId="0" xfId="0" applyNumberFormat="1" applyFont="1" applyAlignment="1">
      <alignment wrapText="1"/>
    </xf>
    <xf numFmtId="2" fontId="9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10" fillId="0" borderId="3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0"/>
  <sheetViews>
    <sheetView tabSelected="1" topLeftCell="B4" zoomScale="85" zoomScaleNormal="85" workbookViewId="0">
      <selection activeCell="I12" sqref="I12"/>
    </sheetView>
  </sheetViews>
  <sheetFormatPr defaultRowHeight="15"/>
  <cols>
    <col min="1" max="1" width="5.140625" customWidth="1"/>
    <col min="2" max="2" width="27.7109375" style="6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8" ht="36.7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8" s="1" customFormat="1" ht="132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s="1" customFormat="1" ht="45.75" customHeight="1">
      <c r="A5" s="33" t="s">
        <v>2</v>
      </c>
      <c r="B5" s="33" t="s">
        <v>3</v>
      </c>
      <c r="C5" s="33" t="s">
        <v>4</v>
      </c>
      <c r="D5" s="33" t="s">
        <v>5</v>
      </c>
      <c r="E5" s="36" t="s">
        <v>6</v>
      </c>
      <c r="F5" s="36"/>
      <c r="G5" s="36"/>
      <c r="H5" s="36"/>
      <c r="I5" s="36"/>
      <c r="J5" s="36"/>
      <c r="K5" s="37" t="s">
        <v>7</v>
      </c>
      <c r="L5" s="34"/>
      <c r="M5" s="34"/>
      <c r="N5" s="38" t="s">
        <v>8</v>
      </c>
      <c r="O5" s="34"/>
      <c r="P5" s="34"/>
      <c r="Q5" s="34"/>
    </row>
    <row r="6" spans="1:18" s="1" customFormat="1" ht="188.25" customHeight="1">
      <c r="A6" s="34"/>
      <c r="B6" s="35"/>
      <c r="C6" s="35"/>
      <c r="D6" s="35"/>
      <c r="E6" s="3"/>
      <c r="F6" s="3"/>
      <c r="G6" s="3" t="s">
        <v>26</v>
      </c>
      <c r="H6" s="3" t="s">
        <v>27</v>
      </c>
      <c r="I6" s="3" t="s">
        <v>28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8" s="1" customFormat="1" ht="28.5" customHeight="1">
      <c r="A7" s="16">
        <v>1</v>
      </c>
      <c r="B7" s="39" t="s">
        <v>22</v>
      </c>
      <c r="C7" s="25" t="s">
        <v>29</v>
      </c>
      <c r="D7" s="17">
        <v>200</v>
      </c>
      <c r="E7" s="24"/>
      <c r="F7" s="24"/>
      <c r="G7" s="24">
        <v>22</v>
      </c>
      <c r="H7" s="24">
        <v>25</v>
      </c>
      <c r="I7" s="24">
        <v>27</v>
      </c>
      <c r="J7" s="24"/>
      <c r="K7" s="19">
        <f t="shared" ref="K7:K11" si="0">AVERAGE(E7:I7)</f>
        <v>24.666666666666668</v>
      </c>
      <c r="L7" s="20">
        <f t="shared" ref="L7:L11" si="1">SQRT(((SUM(IF(H7&lt;&gt;0,POWER(H7-K7,2),),IF(F7&lt;&gt;0, POWER(F7-K7,2),),IF(E7&lt;&gt;0, POWER(E7-K7,2),),IF(G7&lt;&gt;0, POWER(G7-K7,2),),IF(I7&lt;&gt;0, POWER(I7-K7,2),))/(COUNTA(E7:I7)-1))))</f>
        <v>2.5166114784235836</v>
      </c>
      <c r="M7" s="21">
        <f t="shared" ref="M7:M11" si="2">L7/K7*100</f>
        <v>10.202478966582094</v>
      </c>
      <c r="N7" s="22">
        <f t="shared" ref="N7:N11" si="3">D7/3*(E7+F7+G7+H7+I7)</f>
        <v>4933.3333333333339</v>
      </c>
      <c r="O7" s="23">
        <f t="shared" ref="O7:O11" si="4">N7/D7</f>
        <v>24.666666666666671</v>
      </c>
      <c r="P7" s="22">
        <f t="shared" ref="P7:P11" si="5">ROUNDDOWN(O7,2)</f>
        <v>24.66</v>
      </c>
      <c r="Q7" s="22">
        <f t="shared" ref="Q7:Q11" si="6">P7*D7</f>
        <v>4932</v>
      </c>
      <c r="R7" s="13"/>
    </row>
    <row r="8" spans="1:18" s="1" customFormat="1" ht="17.25" customHeight="1">
      <c r="A8" s="16">
        <v>2</v>
      </c>
      <c r="B8" s="40" t="s">
        <v>23</v>
      </c>
      <c r="C8" s="25" t="s">
        <v>30</v>
      </c>
      <c r="D8" s="17">
        <v>4</v>
      </c>
      <c r="E8" s="24"/>
      <c r="F8" s="24"/>
      <c r="G8" s="24">
        <v>600</v>
      </c>
      <c r="H8" s="24">
        <v>600</v>
      </c>
      <c r="I8" s="24">
        <v>650</v>
      </c>
      <c r="J8" s="24"/>
      <c r="K8" s="19">
        <f t="shared" si="0"/>
        <v>616.66666666666663</v>
      </c>
      <c r="L8" s="20">
        <f t="shared" si="1"/>
        <v>28.867513459481287</v>
      </c>
      <c r="M8" s="21">
        <f t="shared" si="2"/>
        <v>4.6812183988348037</v>
      </c>
      <c r="N8" s="22">
        <f t="shared" si="3"/>
        <v>2466.6666666666665</v>
      </c>
      <c r="O8" s="23">
        <f t="shared" si="4"/>
        <v>616.66666666666663</v>
      </c>
      <c r="P8" s="22">
        <f t="shared" si="5"/>
        <v>616.66</v>
      </c>
      <c r="Q8" s="22">
        <f t="shared" si="6"/>
        <v>2466.64</v>
      </c>
      <c r="R8" s="13"/>
    </row>
    <row r="9" spans="1:18" s="1" customFormat="1" ht="17.25" customHeight="1">
      <c r="A9" s="16">
        <v>3</v>
      </c>
      <c r="B9" s="27" t="s">
        <v>21</v>
      </c>
      <c r="C9" s="25" t="s">
        <v>30</v>
      </c>
      <c r="D9" s="17">
        <v>1</v>
      </c>
      <c r="E9" s="24"/>
      <c r="F9" s="24"/>
      <c r="G9" s="24">
        <v>980</v>
      </c>
      <c r="H9" s="24">
        <v>960</v>
      </c>
      <c r="I9" s="24">
        <v>1050</v>
      </c>
      <c r="J9" s="24"/>
      <c r="K9" s="19">
        <f t="shared" si="0"/>
        <v>996.66666666666663</v>
      </c>
      <c r="L9" s="20">
        <f t="shared" si="1"/>
        <v>47.258156262526079</v>
      </c>
      <c r="M9" s="21">
        <f t="shared" si="2"/>
        <v>4.7416210296848904</v>
      </c>
      <c r="N9" s="22">
        <f t="shared" si="3"/>
        <v>996.66666666666663</v>
      </c>
      <c r="O9" s="23">
        <f t="shared" si="4"/>
        <v>996.66666666666663</v>
      </c>
      <c r="P9" s="22">
        <f t="shared" si="5"/>
        <v>996.66</v>
      </c>
      <c r="Q9" s="22">
        <f t="shared" si="6"/>
        <v>996.66</v>
      </c>
      <c r="R9" s="13"/>
    </row>
    <row r="10" spans="1:18" s="1" customFormat="1" ht="17.25" customHeight="1">
      <c r="A10" s="16">
        <v>4</v>
      </c>
      <c r="B10" s="27" t="s">
        <v>24</v>
      </c>
      <c r="C10" s="25" t="s">
        <v>30</v>
      </c>
      <c r="D10" s="17">
        <v>20</v>
      </c>
      <c r="E10" s="24"/>
      <c r="F10" s="24"/>
      <c r="G10" s="24">
        <v>131</v>
      </c>
      <c r="H10" s="24">
        <v>138</v>
      </c>
      <c r="I10" s="24">
        <v>130</v>
      </c>
      <c r="J10" s="24"/>
      <c r="K10" s="19">
        <f t="shared" si="0"/>
        <v>133</v>
      </c>
      <c r="L10" s="20">
        <f t="shared" si="1"/>
        <v>4.358898943540674</v>
      </c>
      <c r="M10" s="21">
        <f t="shared" si="2"/>
        <v>3.2773676267223113</v>
      </c>
      <c r="N10" s="22">
        <f t="shared" si="3"/>
        <v>2660</v>
      </c>
      <c r="O10" s="23">
        <f t="shared" si="4"/>
        <v>133</v>
      </c>
      <c r="P10" s="22">
        <f t="shared" si="5"/>
        <v>133</v>
      </c>
      <c r="Q10" s="22">
        <f t="shared" si="6"/>
        <v>2660</v>
      </c>
      <c r="R10" s="13"/>
    </row>
    <row r="11" spans="1:18" s="1" customFormat="1" ht="29.25" customHeight="1">
      <c r="A11" s="16">
        <v>5</v>
      </c>
      <c r="B11" s="27" t="s">
        <v>25</v>
      </c>
      <c r="C11" s="25" t="s">
        <v>30</v>
      </c>
      <c r="D11" s="17">
        <v>4</v>
      </c>
      <c r="E11" s="24"/>
      <c r="F11" s="24"/>
      <c r="G11" s="24">
        <v>1150</v>
      </c>
      <c r="H11" s="24">
        <v>1200</v>
      </c>
      <c r="I11" s="24">
        <v>1220</v>
      </c>
      <c r="J11" s="24"/>
      <c r="K11" s="19">
        <f t="shared" si="0"/>
        <v>1190</v>
      </c>
      <c r="L11" s="20">
        <f t="shared" si="1"/>
        <v>36.055512754639892</v>
      </c>
      <c r="M11" s="21">
        <f t="shared" si="2"/>
        <v>3.0298750213983103</v>
      </c>
      <c r="N11" s="22">
        <f t="shared" si="3"/>
        <v>4760</v>
      </c>
      <c r="O11" s="23">
        <f t="shared" si="4"/>
        <v>1190</v>
      </c>
      <c r="P11" s="22">
        <f t="shared" si="5"/>
        <v>1190</v>
      </c>
      <c r="Q11" s="22">
        <f t="shared" si="6"/>
        <v>4760</v>
      </c>
      <c r="R11" s="13"/>
    </row>
    <row r="12" spans="1:18" ht="15.75">
      <c r="B12" s="12"/>
      <c r="C12" s="13"/>
      <c r="D12" s="13"/>
      <c r="E12" s="13"/>
      <c r="F12" s="13"/>
      <c r="G12" s="14">
        <f>SUMPRODUCT(D7:D11,G7:G11)</f>
        <v>15000</v>
      </c>
      <c r="H12" s="14">
        <f>SUMPRODUCT(D7:D11,H7:H11)</f>
        <v>15920</v>
      </c>
      <c r="I12" s="15">
        <f>SUMPRODUCT(D7:D11,I7:I11)</f>
        <v>16530</v>
      </c>
      <c r="Q12" s="7">
        <f>SUM(Q7:Q11)</f>
        <v>15815.3</v>
      </c>
    </row>
    <row r="13" spans="1:18" ht="15.75">
      <c r="B13" s="28" t="s">
        <v>31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8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5.75">
      <c r="C15" s="8" t="s">
        <v>16</v>
      </c>
      <c r="F15" s="9"/>
    </row>
    <row r="16" spans="1:18" ht="15.75">
      <c r="B16" s="26"/>
      <c r="C16" s="8" t="s">
        <v>17</v>
      </c>
      <c r="D16" s="8"/>
      <c r="E16" s="8"/>
      <c r="H16" s="29"/>
      <c r="I16" s="29"/>
      <c r="J16" s="29"/>
    </row>
    <row r="17" spans="2:10" ht="15.75">
      <c r="C17" s="8" t="s">
        <v>18</v>
      </c>
      <c r="D17" s="8"/>
      <c r="E17" s="8"/>
      <c r="H17" s="8"/>
      <c r="I17" s="8"/>
      <c r="J17" s="8"/>
    </row>
    <row r="18" spans="2:10" ht="15.75">
      <c r="C18" s="8"/>
      <c r="D18" s="8"/>
      <c r="E18" s="8"/>
      <c r="H18" s="8"/>
      <c r="I18" s="8"/>
      <c r="J18" s="8"/>
    </row>
    <row r="19" spans="2:10" ht="15.75">
      <c r="B19" s="18">
        <v>46170</v>
      </c>
      <c r="C19" s="30" t="s">
        <v>20</v>
      </c>
      <c r="D19" s="30"/>
      <c r="E19" s="30"/>
      <c r="G19" s="10"/>
      <c r="H19" s="11"/>
      <c r="I19" s="11"/>
      <c r="J19" s="11"/>
    </row>
    <row r="20" spans="2:10" ht="15.75">
      <c r="C20" s="8" t="s">
        <v>19</v>
      </c>
      <c r="D20" s="8"/>
      <c r="E20" s="8"/>
      <c r="H20" s="8"/>
      <c r="I20" s="8"/>
      <c r="J20" s="8"/>
    </row>
  </sheetData>
  <mergeCells count="12">
    <mergeCell ref="B13:Q13"/>
    <mergeCell ref="H16:J16"/>
    <mergeCell ref="C19:E19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2026-05-28T03:03:28Z</dcterms:modified>
</cp:coreProperties>
</file>