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7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G25" i="1"/>
  <c r="K25" i="1" s="1"/>
  <c r="N25" i="1" s="1"/>
  <c r="L24" i="1"/>
  <c r="G24" i="1"/>
  <c r="K24" i="1" s="1"/>
  <c r="M25" i="1" l="1"/>
  <c r="N24" i="1"/>
  <c r="M24" i="1"/>
  <c r="L23" i="1" l="1"/>
  <c r="M23" i="1" s="1"/>
  <c r="G23" i="1"/>
  <c r="K23" i="1" s="1"/>
  <c r="N23" i="1" s="1"/>
  <c r="L22" i="1"/>
  <c r="M22" i="1" s="1"/>
  <c r="K22" i="1"/>
  <c r="N22" i="1" s="1"/>
  <c r="G22" i="1"/>
  <c r="L21" i="1" l="1"/>
  <c r="G21" i="1"/>
  <c r="K21" i="1" s="1"/>
  <c r="N21" i="1" s="1"/>
  <c r="L20" i="1"/>
  <c r="G20" i="1"/>
  <c r="K20" i="1" s="1"/>
  <c r="L19" i="1"/>
  <c r="G19" i="1"/>
  <c r="K19" i="1" s="1"/>
  <c r="N19" i="1" s="1"/>
  <c r="N26" i="1" s="1"/>
  <c r="L18" i="1"/>
  <c r="G18" i="1"/>
  <c r="K18" i="1" s="1"/>
  <c r="N18" i="1" s="1"/>
  <c r="L17" i="1"/>
  <c r="G17" i="1"/>
  <c r="K17" i="1" s="1"/>
  <c r="N17" i="1" s="1"/>
  <c r="M18" i="1" l="1"/>
  <c r="M17" i="1"/>
  <c r="M19" i="1"/>
  <c r="M21" i="1"/>
  <c r="N20" i="1"/>
  <c r="M20" i="1"/>
  <c r="L16" i="1" l="1"/>
  <c r="G16" i="1"/>
  <c r="K16" i="1" s="1"/>
  <c r="L15" i="1"/>
  <c r="G15" i="1"/>
  <c r="K15" i="1" s="1"/>
  <c r="N15" i="1" s="1"/>
  <c r="L14" i="1"/>
  <c r="G14" i="1"/>
  <c r="K14" i="1" s="1"/>
  <c r="L13" i="1"/>
  <c r="G13" i="1"/>
  <c r="K13" i="1" s="1"/>
  <c r="N13" i="1" s="1"/>
  <c r="L12" i="1"/>
  <c r="G12" i="1"/>
  <c r="K12" i="1" s="1"/>
  <c r="N12" i="1" s="1"/>
  <c r="M12" i="1" l="1"/>
  <c r="N16" i="1"/>
  <c r="M16" i="1"/>
  <c r="M13" i="1"/>
  <c r="M15" i="1"/>
  <c r="N14" i="1"/>
  <c r="M14" i="1"/>
  <c r="L11" i="1"/>
  <c r="G11" i="1"/>
  <c r="K11" i="1" s="1"/>
  <c r="N11" i="1" s="1"/>
  <c r="M11" i="1" l="1"/>
</calcChain>
</file>

<file path=xl/sharedStrings.xml><?xml version="1.0" encoding="utf-8"?>
<sst xmlns="http://schemas.openxmlformats.org/spreadsheetml/2006/main" count="71" uniqueCount="47">
  <si>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</si>
  <si>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</si>
  <si>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>№ п/п</t>
  </si>
  <si>
    <t>Наименование товара (работы, услуги)</t>
  </si>
  <si>
    <t>Определение однородности совокупности значений выявленных цен</t>
  </si>
  <si>
    <t>Среднее квадратичное отклонение</t>
  </si>
  <si>
    <t xml:space="preserve">Начальная (максимальная) цена контракта (договора) 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</si>
  <si>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</si>
  <si>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r>
      <rPr>
        <b/>
        <i/>
        <sz val="9"/>
        <color rgb="FF000000"/>
        <rFont val="Times New Roman"/>
        <family val="1"/>
        <charset val="204"/>
      </rPr>
      <t>V</t>
    </r>
    <r>
      <rPr>
        <b/>
        <sz val="9"/>
        <color rgb="FF000000"/>
        <rFont val="Times New Roman"/>
        <family val="1"/>
        <charset val="204"/>
      </rPr>
      <t xml:space="preserve"> - коэф-нт вариации
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</si>
  <si>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rPr>
        <b/>
        <sz val="12"/>
        <color rgb="FF000000"/>
        <rFont val="Times New Roman"/>
        <family val="1"/>
        <charset val="204"/>
      </rPr>
      <t>n</t>
    </r>
    <r>
      <rPr>
        <b/>
        <sz val="9"/>
        <color rgb="FF000000"/>
        <rFont val="Times New Roman"/>
        <family val="1"/>
        <charset val="204"/>
      </rPr>
      <t xml:space="preserve">
кол-во значений, используемых в расчете (кол-во ответов ИЦИ)</t>
    </r>
  </si>
  <si>
    <r>
      <rPr>
        <b/>
        <sz val="12"/>
        <color rgb="FF000000"/>
        <rFont val="Times New Roman"/>
        <family val="1"/>
        <charset val="204"/>
      </rPr>
      <t>&lt;</t>
    </r>
    <r>
      <rPr>
        <b/>
        <i/>
        <sz val="12"/>
        <color rgb="FF000000"/>
        <rFont val="Times New Roman"/>
        <family val="1"/>
        <charset val="204"/>
      </rPr>
      <t>ц</t>
    </r>
    <r>
      <rPr>
        <b/>
        <sz val="12"/>
        <color rgb="FF000000"/>
        <rFont val="Times New Roman"/>
        <family val="1"/>
        <charset val="204"/>
      </rPr>
      <t>&gt;</t>
    </r>
    <r>
      <rPr>
        <b/>
        <sz val="9"/>
        <color rgb="FF000000"/>
        <rFont val="Times New Roman"/>
        <family val="1"/>
        <charset val="204"/>
      </rPr>
      <t xml:space="preserve">
средн. арифм. величина цены единицы прод-ции, руб.</t>
    </r>
  </si>
  <si>
    <t>Единица измерения</t>
  </si>
  <si>
    <t xml:space="preserve">Обоснование начальной (максимальной) цены контракта            </t>
  </si>
  <si>
    <t>Валюта, используемая для формирования цены контракта и расчетов с поставщиком (подрядчиком, исполнителем) -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</si>
  <si>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применяется.</t>
  </si>
  <si>
    <t xml:space="preserve">Приложение № 2 к извещению об осуществлении закупки
</t>
  </si>
  <si>
    <r>
      <rPr>
        <b/>
        <sz val="12"/>
        <rFont val="Times New Roman"/>
        <family val="1"/>
        <charset val="204"/>
      </rPr>
      <t>v</t>
    </r>
    <r>
      <rPr>
        <b/>
        <sz val="9"/>
        <rFont val="Times New Roman"/>
        <family val="1"/>
        <charset val="204"/>
      </rPr>
      <t xml:space="preserve">
кол-во (объем) закупаемого товара (работы, услуги)</t>
    </r>
  </si>
  <si>
    <t>,</t>
  </si>
  <si>
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3.7.4 Методических рекомендаций осуществлен сбор и анализ общедоступной ценовой информации.
Начальная (максимальная) цена контракта НМЦК рассчитана Заказчиком по формуле, определенной п. 3.21 Методических рекомендаций.</t>
  </si>
  <si>
    <t>ОКПД 2 / КТРУ</t>
  </si>
  <si>
    <t>ИЦИ №1</t>
  </si>
  <si>
    <t>ИЦИ №2</t>
  </si>
  <si>
    <t xml:space="preserve">ИЦИ №3 </t>
  </si>
  <si>
    <t>** В соответствии с п. 2.1. приказа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в обосновании НМЦК, которое подлежит размещению в открытом доступе в сети «Интернет», не указываются наименования поставщиков (подрядчиков, исполнителей), представивших соответствующую информацию.</t>
  </si>
  <si>
    <t>Номер источника ценовой информации  (ИЦИ №i)** и цена единицы товара, работы, услуги, представленная i-тым ИЦИ (Цi), руб.</t>
  </si>
  <si>
    <t>* КТРУ - каталог товаров, работ и услуг (ссылка на каталог товаров, работ, услуг в единой информационной системе в сфере закупок http://zakupki.gov.ru/epz/ktru/quicksearch/search.html)</t>
  </si>
  <si>
    <t>ШТ</t>
  </si>
  <si>
    <t>Лампа светодиодная 7W</t>
  </si>
  <si>
    <t>Лампа светодиодная 10W</t>
  </si>
  <si>
    <t>Лампа светодиодная 80 LED 7W</t>
  </si>
  <si>
    <t>Лампа светодиодная 20W</t>
  </si>
  <si>
    <t>Лампа светодиодная LED 3W</t>
  </si>
  <si>
    <t>Лампа светодиодная 7-11W</t>
  </si>
  <si>
    <t>Лампа светодиодная 18-24W</t>
  </si>
  <si>
    <t>Лампа светодиодная 6-7 W</t>
  </si>
  <si>
    <t>Лампа светодиодная 2-3W</t>
  </si>
  <si>
    <t>Автоматический Выключатель 10А</t>
  </si>
  <si>
    <t>Автоматический Выключатель 16А</t>
  </si>
  <si>
    <t>27.32.13.135 /
×</t>
  </si>
  <si>
    <t>Провод ПВС 2х1 380/660В ГОСТ 7399-97 (Электрокабель, Черный) 100 МЕТРОВ</t>
  </si>
  <si>
    <t>Провод ПВС 2х1 380/660В ГОСТ 7399-97 (Электрокабель, Белый)      100 МЕТРОВ</t>
  </si>
  <si>
    <t>Светильник светодиодный внутреннего освещения</t>
  </si>
  <si>
    <t>27.12.22.000 / 27.12.22.000-00000001</t>
  </si>
  <si>
    <t>27.40.25.123  / 27.40.25.123-00000004</t>
  </si>
  <si>
    <t>Светильник светодиодный внутреннего освещения (Светильник ПСХ-60)</t>
  </si>
  <si>
    <t>27.40.15.150 / 27.40.15.150-00000002</t>
  </si>
  <si>
    <t>27.40.15.150 / 27.40.15.150-00000001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</si>
</sst>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15" fillId="0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5" fillId="0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12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155864</xdr:colOff>
      <xdr:row>9</xdr:row>
      <xdr:rowOff>472092</xdr:rowOff>
    </xdr:from>
    <xdr:to>
      <xdr:col>6</xdr:col>
      <xdr:colOff>668046</xdr:colOff>
      <xdr:row>9</xdr:row>
      <xdr:rowOff>698597</xdr:rowOff>
    </xdr:to>
    <xdr:pic>
      <xdr:nvPicPr>
        <xdr:cNvPr id="1029" name="Рисунок 1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719205" y="4836274"/>
          <a:ext cx="512182" cy="22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583280</xdr:colOff>
      <xdr:row>5</xdr:row>
      <xdr:rowOff>16109</xdr:rowOff>
    </xdr:from>
    <xdr:to>
      <xdr:col>8</xdr:col>
      <xdr:colOff>73191</xdr:colOff>
      <xdr:row>6</xdr:row>
      <xdr:rowOff>197430</xdr:rowOff>
    </xdr:to>
    <xdr:pic>
      <xdr:nvPicPr>
        <xdr:cNvPr id="9" name="Рисунок 8" descr="http://base.garant.ru/files/base/70473958/792901098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757" y="1947086"/>
          <a:ext cx="1845183" cy="718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36369</xdr:colOff>
      <xdr:row>9</xdr:row>
      <xdr:rowOff>226002</xdr:rowOff>
    </xdr:from>
    <xdr:to>
      <xdr:col>13</xdr:col>
      <xdr:colOff>731191</xdr:colOff>
      <xdr:row>9</xdr:row>
      <xdr:rowOff>451995</xdr:rowOff>
    </xdr:to>
    <xdr:pic>
      <xdr:nvPicPr>
        <xdr:cNvPr id="14" name="Рисунок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9119755" y="4590184"/>
          <a:ext cx="694822" cy="2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38098</xdr:colOff>
      <xdr:row>9</xdr:row>
      <xdr:rowOff>801299</xdr:rowOff>
    </xdr:from>
    <xdr:to>
      <xdr:col>11</xdr:col>
      <xdr:colOff>1022885</xdr:colOff>
      <xdr:row>9</xdr:row>
      <xdr:rowOff>1123368</xdr:rowOff>
    </xdr:to>
    <xdr:pic>
      <xdr:nvPicPr>
        <xdr:cNvPr id="15" name="Picture 2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329" y="5160818"/>
          <a:ext cx="984787" cy="32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59741</xdr:colOff>
      <xdr:row>9</xdr:row>
      <xdr:rowOff>849847</xdr:rowOff>
    </xdr:from>
    <xdr:to>
      <xdr:col>12</xdr:col>
      <xdr:colOff>735466</xdr:colOff>
      <xdr:row>9</xdr:row>
      <xdr:rowOff>1133008</xdr:rowOff>
    </xdr:to>
    <xdr:pic>
      <xdr:nvPicPr>
        <xdr:cNvPr id="16" name="Picture 1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395" y="5209366"/>
          <a:ext cx="675725" cy="28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14721</xdr:colOff>
      <xdr:row>25</xdr:row>
      <xdr:rowOff>34638</xdr:rowOff>
    </xdr:from>
    <xdr:to>
      <xdr:col>12</xdr:col>
      <xdr:colOff>711362</xdr:colOff>
      <xdr:row>25</xdr:row>
      <xdr:rowOff>242803</xdr:rowOff>
    </xdr:to>
    <xdr:pic>
      <xdr:nvPicPr>
        <xdr:cNvPr id="17" name="Рисунок 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500630" y="6728115"/>
          <a:ext cx="696641" cy="20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14655</xdr:colOff>
      <xdr:row>9</xdr:row>
      <xdr:rowOff>827944</xdr:rowOff>
    </xdr:from>
    <xdr:to>
      <xdr:col>10</xdr:col>
      <xdr:colOff>979766</xdr:colOff>
      <xdr:row>10</xdr:row>
      <xdr:rowOff>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2EE0F46C-2705-4920-AFA0-ECCD86BC6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8" r="41543" b="18338"/>
        <a:stretch/>
      </xdr:blipFill>
      <xdr:spPr bwMode="auto">
        <a:xfrm>
          <a:off x="6762751" y="5187463"/>
          <a:ext cx="965111" cy="3549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tabSelected="1" topLeftCell="A8" zoomScale="85" zoomScaleNormal="85" workbookViewId="0">
      <selection activeCell="D11" sqref="D11"/>
    </sheetView>
  </sheetViews>
  <sheetFormatPr defaultColWidth="8.83203125" defaultRowHeight="12.75" x14ac:dyDescent="0.2"/>
  <cols>
    <col min="1" max="1" width="4.6640625" style="4" customWidth="1"/>
    <col min="2" max="2" width="28.5" style="3" customWidth="1"/>
    <col min="3" max="3" width="12.5" style="3" customWidth="1"/>
    <col min="4" max="6" width="16" style="4" customWidth="1"/>
    <col min="7" max="7" width="13.83203125" style="4" customWidth="1"/>
    <col min="8" max="9" width="11.33203125" style="4" customWidth="1"/>
    <col min="10" max="10" width="13.1640625" style="4" customWidth="1"/>
    <col min="11" max="11" width="17.33203125" style="4" customWidth="1"/>
    <col min="12" max="12" width="18.1640625" style="4" customWidth="1"/>
    <col min="13" max="13" width="13.6640625" style="4" customWidth="1"/>
    <col min="14" max="14" width="18" style="4" customWidth="1"/>
    <col min="15" max="16384" width="8.83203125" style="1"/>
  </cols>
  <sheetData>
    <row r="1" spans="1:14" ht="33" customHeight="1" x14ac:dyDescent="0.2">
      <c r="K1" s="36" t="s">
        <v>15</v>
      </c>
      <c r="L1" s="36"/>
      <c r="M1" s="36"/>
      <c r="N1" s="36"/>
    </row>
    <row r="2" spans="1:14" s="2" customFormat="1" ht="15.75" customHeight="1" x14ac:dyDescent="0.25">
      <c r="A2" s="47"/>
      <c r="B2" s="48" t="s">
        <v>12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2" customFormat="1" ht="14.25" customHeight="1" x14ac:dyDescent="0.25">
      <c r="A3" s="47"/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28.5" customHeight="1" x14ac:dyDescent="0.25">
      <c r="A4" s="11"/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92.45" customHeight="1" x14ac:dyDescent="0.2">
      <c r="A5" s="12"/>
      <c r="B5" s="32" t="s">
        <v>18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42.6" customHeight="1" x14ac:dyDescent="0.2">
      <c r="A6" s="1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98.45" customHeight="1" x14ac:dyDescent="0.2">
      <c r="A7" s="12"/>
      <c r="B7" s="33" t="s">
        <v>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.1499999999999999" customHeight="1" x14ac:dyDescent="0.2">
      <c r="A8" s="13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4" ht="50.25" customHeight="1" x14ac:dyDescent="0.2">
      <c r="A9" s="51" t="s">
        <v>2</v>
      </c>
      <c r="B9" s="52" t="s">
        <v>3</v>
      </c>
      <c r="C9" s="39" t="s">
        <v>19</v>
      </c>
      <c r="D9" s="51" t="s">
        <v>24</v>
      </c>
      <c r="E9" s="51"/>
      <c r="F9" s="51"/>
      <c r="G9" s="51"/>
      <c r="H9" s="52" t="s">
        <v>16</v>
      </c>
      <c r="I9" s="37" t="s">
        <v>11</v>
      </c>
      <c r="J9" s="51" t="s">
        <v>9</v>
      </c>
      <c r="K9" s="51" t="s">
        <v>4</v>
      </c>
      <c r="L9" s="51"/>
      <c r="M9" s="51"/>
      <c r="N9" s="49"/>
    </row>
    <row r="10" spans="1:14" ht="93" customHeight="1" x14ac:dyDescent="0.2">
      <c r="A10" s="51"/>
      <c r="B10" s="37"/>
      <c r="C10" s="40"/>
      <c r="D10" s="21" t="s">
        <v>20</v>
      </c>
      <c r="E10" s="19" t="s">
        <v>21</v>
      </c>
      <c r="F10" s="19" t="s">
        <v>22</v>
      </c>
      <c r="G10" s="6"/>
      <c r="H10" s="52"/>
      <c r="I10" s="38"/>
      <c r="J10" s="51"/>
      <c r="K10" s="7" t="s">
        <v>10</v>
      </c>
      <c r="L10" s="7" t="s">
        <v>5</v>
      </c>
      <c r="M10" s="7" t="s">
        <v>8</v>
      </c>
      <c r="N10" s="49"/>
    </row>
    <row r="11" spans="1:14" ht="93" customHeight="1" x14ac:dyDescent="0.2">
      <c r="A11" s="20">
        <v>1</v>
      </c>
      <c r="B11" s="25" t="s">
        <v>27</v>
      </c>
      <c r="C11" s="24" t="s">
        <v>45</v>
      </c>
      <c r="D11" s="9">
        <v>63</v>
      </c>
      <c r="E11" s="9">
        <v>119</v>
      </c>
      <c r="F11" s="9">
        <v>100</v>
      </c>
      <c r="G11" s="8">
        <f t="shared" ref="G11" si="0">SUM(D11:F11)</f>
        <v>282</v>
      </c>
      <c r="H11" s="22">
        <v>60</v>
      </c>
      <c r="I11" s="16" t="s">
        <v>26</v>
      </c>
      <c r="J11" s="9">
        <v>3</v>
      </c>
      <c r="K11" s="8">
        <f>ROUND(G11/J11,2)</f>
        <v>94</v>
      </c>
      <c r="L11" s="8">
        <f t="shared" ref="L11" si="1">_xlfn.STDEV.S(D11,E11,F11)</f>
        <v>28.478061731796284</v>
      </c>
      <c r="M11" s="10">
        <f t="shared" ref="M11" si="2">(L11/K11)</f>
        <v>0.30295810352974772</v>
      </c>
      <c r="N11" s="8">
        <f t="shared" ref="N11" si="3">K11*H11</f>
        <v>5640</v>
      </c>
    </row>
    <row r="12" spans="1:14" ht="93" customHeight="1" x14ac:dyDescent="0.2">
      <c r="A12" s="20">
        <v>2</v>
      </c>
      <c r="B12" s="25" t="s">
        <v>28</v>
      </c>
      <c r="C12" s="24" t="s">
        <v>46</v>
      </c>
      <c r="D12" s="9">
        <v>225</v>
      </c>
      <c r="E12" s="9">
        <v>180</v>
      </c>
      <c r="F12" s="9">
        <v>200</v>
      </c>
      <c r="G12" s="8">
        <f t="shared" ref="G12:G16" si="4">SUM(D12:F12)</f>
        <v>605</v>
      </c>
      <c r="H12" s="22">
        <v>100</v>
      </c>
      <c r="I12" s="16" t="s">
        <v>26</v>
      </c>
      <c r="J12" s="9">
        <v>3</v>
      </c>
      <c r="K12" s="8">
        <f t="shared" ref="K12:K16" si="5">ROUND(G12/J12,2)</f>
        <v>201.67</v>
      </c>
      <c r="L12" s="8">
        <f t="shared" ref="L12:L16" si="6">_xlfn.STDEV.S(D12,E12,F12)</f>
        <v>22.54624876411447</v>
      </c>
      <c r="M12" s="10">
        <f t="shared" ref="M12:M16" si="7">(L12/K12)</f>
        <v>0.11179773275209239</v>
      </c>
      <c r="N12" s="8">
        <f t="shared" ref="N12:N16" si="8">K12*H12</f>
        <v>20167</v>
      </c>
    </row>
    <row r="13" spans="1:14" ht="93" customHeight="1" x14ac:dyDescent="0.2">
      <c r="A13" s="20">
        <v>3</v>
      </c>
      <c r="B13" s="25" t="s">
        <v>33</v>
      </c>
      <c r="C13" s="24" t="s">
        <v>46</v>
      </c>
      <c r="D13" s="9">
        <v>323</v>
      </c>
      <c r="E13" s="9">
        <v>233</v>
      </c>
      <c r="F13" s="9">
        <v>300</v>
      </c>
      <c r="G13" s="8">
        <f t="shared" si="4"/>
        <v>856</v>
      </c>
      <c r="H13" s="22">
        <v>100</v>
      </c>
      <c r="I13" s="16" t="s">
        <v>26</v>
      </c>
      <c r="J13" s="9">
        <v>3</v>
      </c>
      <c r="K13" s="8">
        <f t="shared" si="5"/>
        <v>285.33</v>
      </c>
      <c r="L13" s="8">
        <f t="shared" si="6"/>
        <v>46.758243479982525</v>
      </c>
      <c r="M13" s="10">
        <f t="shared" si="7"/>
        <v>0.1638742630637596</v>
      </c>
      <c r="N13" s="8">
        <f t="shared" si="8"/>
        <v>28533</v>
      </c>
    </row>
    <row r="14" spans="1:14" ht="93" customHeight="1" x14ac:dyDescent="0.2">
      <c r="A14" s="20">
        <v>4</v>
      </c>
      <c r="B14" s="25" t="s">
        <v>29</v>
      </c>
      <c r="C14" s="24" t="s">
        <v>45</v>
      </c>
      <c r="D14" s="9">
        <v>92</v>
      </c>
      <c r="E14" s="9">
        <v>143</v>
      </c>
      <c r="F14" s="9">
        <v>100</v>
      </c>
      <c r="G14" s="8">
        <f t="shared" si="4"/>
        <v>335</v>
      </c>
      <c r="H14" s="22">
        <v>50</v>
      </c>
      <c r="I14" s="16" t="s">
        <v>26</v>
      </c>
      <c r="J14" s="9">
        <v>3</v>
      </c>
      <c r="K14" s="8">
        <f t="shared" si="5"/>
        <v>111.67</v>
      </c>
      <c r="L14" s="8">
        <f t="shared" si="6"/>
        <v>27.428695436227589</v>
      </c>
      <c r="M14" s="10">
        <f t="shared" si="7"/>
        <v>0.2456227763609527</v>
      </c>
      <c r="N14" s="8">
        <f t="shared" si="8"/>
        <v>5583.5</v>
      </c>
    </row>
    <row r="15" spans="1:14" ht="93" customHeight="1" x14ac:dyDescent="0.2">
      <c r="A15" s="20">
        <v>5</v>
      </c>
      <c r="B15" s="25" t="s">
        <v>30</v>
      </c>
      <c r="C15" s="24" t="s">
        <v>45</v>
      </c>
      <c r="D15" s="9">
        <v>164</v>
      </c>
      <c r="E15" s="9">
        <v>236</v>
      </c>
      <c r="F15" s="9">
        <v>200</v>
      </c>
      <c r="G15" s="8">
        <f t="shared" si="4"/>
        <v>600</v>
      </c>
      <c r="H15" s="22">
        <v>50</v>
      </c>
      <c r="I15" s="16" t="s">
        <v>26</v>
      </c>
      <c r="J15" s="9">
        <v>3</v>
      </c>
      <c r="K15" s="8">
        <f t="shared" si="5"/>
        <v>200</v>
      </c>
      <c r="L15" s="8">
        <f t="shared" si="6"/>
        <v>36</v>
      </c>
      <c r="M15" s="10">
        <f t="shared" si="7"/>
        <v>0.18</v>
      </c>
      <c r="N15" s="8">
        <f t="shared" si="8"/>
        <v>10000</v>
      </c>
    </row>
    <row r="16" spans="1:14" ht="93" customHeight="1" x14ac:dyDescent="0.2">
      <c r="A16" s="20">
        <v>6</v>
      </c>
      <c r="B16" s="25" t="s">
        <v>34</v>
      </c>
      <c r="C16" s="24" t="s">
        <v>45</v>
      </c>
      <c r="D16" s="9">
        <v>84</v>
      </c>
      <c r="E16" s="9">
        <v>111</v>
      </c>
      <c r="F16" s="9">
        <v>100</v>
      </c>
      <c r="G16" s="8">
        <f t="shared" si="4"/>
        <v>295</v>
      </c>
      <c r="H16" s="22">
        <v>100</v>
      </c>
      <c r="I16" s="16" t="s">
        <v>26</v>
      </c>
      <c r="J16" s="9">
        <v>3</v>
      </c>
      <c r="K16" s="8">
        <f t="shared" si="5"/>
        <v>98.33</v>
      </c>
      <c r="L16" s="8">
        <f t="shared" si="6"/>
        <v>13.576941236277555</v>
      </c>
      <c r="M16" s="10">
        <f t="shared" si="7"/>
        <v>0.13807526936110603</v>
      </c>
      <c r="N16" s="8">
        <f t="shared" si="8"/>
        <v>9833</v>
      </c>
    </row>
    <row r="17" spans="1:14" ht="93" customHeight="1" x14ac:dyDescent="0.2">
      <c r="A17" s="20">
        <v>7</v>
      </c>
      <c r="B17" s="25" t="s">
        <v>32</v>
      </c>
      <c r="C17" s="24" t="s">
        <v>45</v>
      </c>
      <c r="D17" s="9">
        <v>150</v>
      </c>
      <c r="E17" s="9">
        <v>178</v>
      </c>
      <c r="F17" s="9">
        <v>150</v>
      </c>
      <c r="G17" s="8">
        <f t="shared" ref="G17:G25" si="9">SUM(D17:F17)</f>
        <v>478</v>
      </c>
      <c r="H17" s="22">
        <v>100</v>
      </c>
      <c r="I17" s="16" t="s">
        <v>26</v>
      </c>
      <c r="J17" s="9">
        <v>3</v>
      </c>
      <c r="K17" s="8">
        <f t="shared" ref="K17:K21" si="10">ROUND(G17/J17,2)</f>
        <v>159.33000000000001</v>
      </c>
      <c r="L17" s="8">
        <f t="shared" ref="L17:L25" si="11">_xlfn.STDEV.S(D17,E17,F17)</f>
        <v>16.165807537309522</v>
      </c>
      <c r="M17" s="10">
        <f t="shared" ref="M17:M25" si="12">(L17/K17)</f>
        <v>0.10146116573971958</v>
      </c>
      <c r="N17" s="8">
        <f t="shared" ref="N17:N25" si="13">K17*H17</f>
        <v>15933.000000000002</v>
      </c>
    </row>
    <row r="18" spans="1:14" ht="93" customHeight="1" x14ac:dyDescent="0.2">
      <c r="A18" s="20">
        <v>8</v>
      </c>
      <c r="B18" s="25" t="s">
        <v>31</v>
      </c>
      <c r="C18" s="24" t="s">
        <v>45</v>
      </c>
      <c r="D18" s="9">
        <v>293</v>
      </c>
      <c r="E18" s="9">
        <v>182</v>
      </c>
      <c r="F18" s="9">
        <v>200</v>
      </c>
      <c r="G18" s="8">
        <f t="shared" si="9"/>
        <v>675</v>
      </c>
      <c r="H18" s="22">
        <v>20</v>
      </c>
      <c r="I18" s="16" t="s">
        <v>26</v>
      </c>
      <c r="J18" s="9">
        <v>3</v>
      </c>
      <c r="K18" s="8">
        <f t="shared" si="10"/>
        <v>225</v>
      </c>
      <c r="L18" s="8">
        <f t="shared" si="11"/>
        <v>59.573484034425917</v>
      </c>
      <c r="M18" s="10">
        <f t="shared" si="12"/>
        <v>0.26477104015300407</v>
      </c>
      <c r="N18" s="8">
        <f t="shared" si="13"/>
        <v>4500</v>
      </c>
    </row>
    <row r="19" spans="1:14" ht="93" customHeight="1" x14ac:dyDescent="0.2">
      <c r="A19" s="20">
        <v>9</v>
      </c>
      <c r="B19" s="25" t="s">
        <v>35</v>
      </c>
      <c r="C19" s="24" t="s">
        <v>45</v>
      </c>
      <c r="D19" s="9">
        <v>160</v>
      </c>
      <c r="E19" s="9">
        <v>146</v>
      </c>
      <c r="F19" s="9">
        <v>150</v>
      </c>
      <c r="G19" s="8">
        <f t="shared" si="9"/>
        <v>456</v>
      </c>
      <c r="H19" s="22">
        <v>12</v>
      </c>
      <c r="I19" s="16" t="s">
        <v>26</v>
      </c>
      <c r="J19" s="9">
        <v>3</v>
      </c>
      <c r="K19" s="8">
        <f t="shared" si="10"/>
        <v>152</v>
      </c>
      <c r="L19" s="8">
        <f t="shared" si="11"/>
        <v>7.2111025509279782</v>
      </c>
      <c r="M19" s="10">
        <f t="shared" si="12"/>
        <v>4.744146415084196E-2</v>
      </c>
      <c r="N19" s="8">
        <f t="shared" si="13"/>
        <v>1824</v>
      </c>
    </row>
    <row r="20" spans="1:14" ht="93" customHeight="1" x14ac:dyDescent="0.2">
      <c r="A20" s="20">
        <v>10</v>
      </c>
      <c r="B20" s="25" t="s">
        <v>44</v>
      </c>
      <c r="C20" s="24" t="s">
        <v>43</v>
      </c>
      <c r="D20" s="9">
        <v>597</v>
      </c>
      <c r="E20" s="9">
        <v>603</v>
      </c>
      <c r="F20" s="9">
        <v>600</v>
      </c>
      <c r="G20" s="8">
        <f t="shared" si="9"/>
        <v>1800</v>
      </c>
      <c r="H20" s="22">
        <v>20</v>
      </c>
      <c r="I20" s="16" t="s">
        <v>26</v>
      </c>
      <c r="J20" s="9">
        <v>3</v>
      </c>
      <c r="K20" s="8">
        <f t="shared" si="10"/>
        <v>600</v>
      </c>
      <c r="L20" s="8">
        <f t="shared" si="11"/>
        <v>3</v>
      </c>
      <c r="M20" s="10">
        <f t="shared" si="12"/>
        <v>5.0000000000000001E-3</v>
      </c>
      <c r="N20" s="8">
        <f t="shared" si="13"/>
        <v>12000</v>
      </c>
    </row>
    <row r="21" spans="1:14" ht="93" customHeight="1" x14ac:dyDescent="0.2">
      <c r="A21" s="20">
        <v>11</v>
      </c>
      <c r="B21" s="25" t="s">
        <v>41</v>
      </c>
      <c r="C21" s="24" t="s">
        <v>43</v>
      </c>
      <c r="D21" s="9">
        <v>2990</v>
      </c>
      <c r="E21" s="9">
        <v>5025</v>
      </c>
      <c r="F21" s="9">
        <v>5000</v>
      </c>
      <c r="G21" s="8">
        <f t="shared" si="9"/>
        <v>13015</v>
      </c>
      <c r="H21" s="22">
        <v>15</v>
      </c>
      <c r="I21" s="16" t="s">
        <v>26</v>
      </c>
      <c r="J21" s="9">
        <v>3</v>
      </c>
      <c r="K21" s="8">
        <f t="shared" si="10"/>
        <v>4338.33</v>
      </c>
      <c r="L21" s="8">
        <f t="shared" si="11"/>
        <v>1167.7578230666375</v>
      </c>
      <c r="M21" s="10">
        <f t="shared" si="12"/>
        <v>0.26917219830364159</v>
      </c>
      <c r="N21" s="8">
        <f t="shared" si="13"/>
        <v>65074.95</v>
      </c>
    </row>
    <row r="22" spans="1:14" ht="93" customHeight="1" x14ac:dyDescent="0.2">
      <c r="A22" s="20">
        <v>12</v>
      </c>
      <c r="B22" s="26" t="s">
        <v>36</v>
      </c>
      <c r="C22" s="27" t="s">
        <v>42</v>
      </c>
      <c r="D22" s="9">
        <v>512.4</v>
      </c>
      <c r="E22" s="9">
        <v>371.56</v>
      </c>
      <c r="F22" s="9">
        <v>420</v>
      </c>
      <c r="G22" s="8">
        <f t="shared" si="9"/>
        <v>1303.96</v>
      </c>
      <c r="H22" s="22">
        <v>6</v>
      </c>
      <c r="I22" s="16" t="s">
        <v>26</v>
      </c>
      <c r="J22" s="9">
        <v>3</v>
      </c>
      <c r="K22" s="8">
        <f>ROUND(G22/J22,2)</f>
        <v>434.65</v>
      </c>
      <c r="L22" s="8">
        <f t="shared" si="11"/>
        <v>71.554290810078911</v>
      </c>
      <c r="M22" s="10">
        <f t="shared" si="12"/>
        <v>0.1646250795124328</v>
      </c>
      <c r="N22" s="8">
        <f t="shared" si="13"/>
        <v>2607.8999999999996</v>
      </c>
    </row>
    <row r="23" spans="1:14" ht="93" customHeight="1" x14ac:dyDescent="0.2">
      <c r="A23" s="20">
        <v>13</v>
      </c>
      <c r="B23" s="26" t="s">
        <v>37</v>
      </c>
      <c r="C23" s="27" t="s">
        <v>42</v>
      </c>
      <c r="D23" s="9">
        <v>512.4</v>
      </c>
      <c r="E23" s="9">
        <v>358.42</v>
      </c>
      <c r="F23" s="9">
        <v>420</v>
      </c>
      <c r="G23" s="8">
        <f t="shared" si="9"/>
        <v>1290.82</v>
      </c>
      <c r="H23" s="22">
        <v>10</v>
      </c>
      <c r="I23" s="16" t="s">
        <v>26</v>
      </c>
      <c r="J23" s="9">
        <v>3</v>
      </c>
      <c r="K23" s="8">
        <f>ROUND(G23/J23,2)</f>
        <v>430.27</v>
      </c>
      <c r="L23" s="8">
        <f t="shared" si="11"/>
        <v>77.502362114540475</v>
      </c>
      <c r="M23" s="10">
        <f t="shared" si="12"/>
        <v>0.18012494971655119</v>
      </c>
      <c r="N23" s="8">
        <f t="shared" si="13"/>
        <v>4302.7</v>
      </c>
    </row>
    <row r="24" spans="1:14" ht="93" customHeight="1" x14ac:dyDescent="0.2">
      <c r="A24" s="20">
        <v>14</v>
      </c>
      <c r="B24" s="25" t="s">
        <v>39</v>
      </c>
      <c r="C24" s="24" t="s">
        <v>38</v>
      </c>
      <c r="D24" s="9">
        <v>16000</v>
      </c>
      <c r="E24" s="9">
        <v>16400</v>
      </c>
      <c r="F24" s="9">
        <v>16500</v>
      </c>
      <c r="G24" s="8">
        <f t="shared" si="9"/>
        <v>48900</v>
      </c>
      <c r="H24" s="22">
        <v>1</v>
      </c>
      <c r="I24" s="16" t="s">
        <v>26</v>
      </c>
      <c r="J24" s="9">
        <v>3</v>
      </c>
      <c r="K24" s="8">
        <f>ROUND(G24/J24,2)</f>
        <v>16300</v>
      </c>
      <c r="L24" s="8">
        <f t="shared" si="11"/>
        <v>264.57513110645908</v>
      </c>
      <c r="M24" s="10">
        <f t="shared" si="12"/>
        <v>1.6231603135365587E-2</v>
      </c>
      <c r="N24" s="8">
        <f t="shared" si="13"/>
        <v>16300</v>
      </c>
    </row>
    <row r="25" spans="1:14" ht="93" customHeight="1" x14ac:dyDescent="0.2">
      <c r="A25" s="20">
        <v>15</v>
      </c>
      <c r="B25" s="25" t="s">
        <v>40</v>
      </c>
      <c r="C25" s="24" t="s">
        <v>38</v>
      </c>
      <c r="D25" s="9">
        <v>5000</v>
      </c>
      <c r="E25" s="9">
        <v>4928.8</v>
      </c>
      <c r="F25" s="9">
        <v>5300</v>
      </c>
      <c r="G25" s="8">
        <f t="shared" si="9"/>
        <v>15228.8</v>
      </c>
      <c r="H25" s="22">
        <v>1</v>
      </c>
      <c r="I25" s="16" t="s">
        <v>26</v>
      </c>
      <c r="J25" s="9">
        <v>3</v>
      </c>
      <c r="K25" s="8">
        <f>ROUND(G25/J25,2)</f>
        <v>5076.2700000000004</v>
      </c>
      <c r="L25" s="8">
        <f t="shared" si="11"/>
        <v>197.00206428698485</v>
      </c>
      <c r="M25" s="10">
        <f t="shared" si="12"/>
        <v>3.8808429080207478E-2</v>
      </c>
      <c r="N25" s="8">
        <f t="shared" si="13"/>
        <v>5076.2700000000004</v>
      </c>
    </row>
    <row r="26" spans="1:14" ht="23.25" customHeight="1" x14ac:dyDescent="0.2">
      <c r="A26" s="41" t="s">
        <v>6</v>
      </c>
      <c r="B26" s="42"/>
      <c r="C26" s="43"/>
      <c r="D26" s="43"/>
      <c r="E26" s="43"/>
      <c r="F26" s="43"/>
      <c r="G26" s="43"/>
      <c r="H26" s="43"/>
      <c r="I26" s="43"/>
      <c r="J26" s="43"/>
      <c r="K26" s="44"/>
      <c r="L26" s="45"/>
      <c r="M26" s="46"/>
      <c r="N26" s="14">
        <f>SUM(N11:N25)</f>
        <v>207375.32</v>
      </c>
    </row>
    <row r="27" spans="1:14" ht="30" customHeight="1" x14ac:dyDescent="0.2">
      <c r="A27" s="34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41.25" customHeight="1" x14ac:dyDescent="0.2">
      <c r="A28" s="34" t="s">
        <v>23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ht="18" customHeight="1" x14ac:dyDescent="0.2">
      <c r="A29" s="28" t="s">
        <v>13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4.25" customHeight="1" x14ac:dyDescent="0.2">
      <c r="A30" s="28" t="s">
        <v>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7.25" customHeight="1" x14ac:dyDescent="0.2">
      <c r="A31" s="17"/>
      <c r="B31" s="18"/>
      <c r="C31" s="23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32" t="s">
        <v>17</v>
      </c>
      <c r="B32" s="32"/>
      <c r="C32" s="32"/>
      <c r="D32" s="32"/>
      <c r="E32" s="32"/>
      <c r="F32" s="32"/>
      <c r="G32" s="32"/>
      <c r="H32" s="32"/>
      <c r="I32" s="32"/>
      <c r="J32" s="32"/>
      <c r="N32" s="15"/>
    </row>
    <row r="33" spans="1:10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ht="42" customHeight="1" x14ac:dyDescent="0.2"/>
    <row r="38" spans="1:10" ht="39" customHeight="1" x14ac:dyDescent="0.2"/>
    <row r="39" spans="1:10" ht="25.5" customHeight="1" x14ac:dyDescent="0.2"/>
    <row r="40" spans="1:10" ht="25.5" customHeight="1" x14ac:dyDescent="0.2"/>
    <row r="41" spans="1:10" ht="25.5" customHeight="1" x14ac:dyDescent="0.2"/>
    <row r="42" spans="1:10" ht="25.5" customHeight="1" x14ac:dyDescent="0.2"/>
    <row r="43" spans="1:10" ht="25.5" customHeight="1" x14ac:dyDescent="0.2"/>
    <row r="44" spans="1:10" ht="3" customHeight="1" x14ac:dyDescent="0.2"/>
  </sheetData>
  <mergeCells count="24">
    <mergeCell ref="A32:J36"/>
    <mergeCell ref="K1:N1"/>
    <mergeCell ref="I9:I10"/>
    <mergeCell ref="C9:C10"/>
    <mergeCell ref="A26:K26"/>
    <mergeCell ref="L26:M26"/>
    <mergeCell ref="A2:A3"/>
    <mergeCell ref="B2:N2"/>
    <mergeCell ref="N9:N10"/>
    <mergeCell ref="B8:M8"/>
    <mergeCell ref="A9:A10"/>
    <mergeCell ref="H9:H10"/>
    <mergeCell ref="B9:B10"/>
    <mergeCell ref="D9:G9"/>
    <mergeCell ref="J9:J10"/>
    <mergeCell ref="K9:M9"/>
    <mergeCell ref="A29:N29"/>
    <mergeCell ref="A30:N30"/>
    <mergeCell ref="B3:N3"/>
    <mergeCell ref="B4:N4"/>
    <mergeCell ref="B5:N5"/>
    <mergeCell ref="B7:N7"/>
    <mergeCell ref="A27:N27"/>
    <mergeCell ref="A28:N28"/>
  </mergeCells>
  <printOptions horizontalCentered="1"/>
  <pageMargins left="0.23622047244094491" right="0.23622047244094491" top="0.27" bottom="0" header="0.13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Егерев</dc:creator>
  <cp:lastModifiedBy>User</cp:lastModifiedBy>
  <cp:lastPrinted>2022-01-12T07:55:39Z</cp:lastPrinted>
  <dcterms:created xsi:type="dcterms:W3CDTF">2015-10-22T08:12:07Z</dcterms:created>
  <dcterms:modified xsi:type="dcterms:W3CDTF">2026-06-03T08:29:06Z</dcterms:modified>
</cp:coreProperties>
</file>