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йдарова Анна\Desktop\Договора 2026\Автомаг\"/>
    </mc:Choice>
  </mc:AlternateContent>
  <bookViews>
    <workbookView xWindow="480" yWindow="135" windowWidth="21840" windowHeight="12840"/>
  </bookViews>
  <sheets>
    <sheet name="Расчет цены" sheetId="1" r:id="rId1"/>
  </sheets>
  <calcPr calcId="162913"/>
</workbook>
</file>

<file path=xl/calcChain.xml><?xml version="1.0" encoding="utf-8"?>
<calcChain xmlns="http://schemas.openxmlformats.org/spreadsheetml/2006/main">
  <c r="I8" i="1" l="1"/>
  <c r="J8" i="1" s="1"/>
  <c r="L8" i="1"/>
  <c r="M8" i="1" l="1"/>
  <c r="N8" i="1" s="1"/>
  <c r="O8" i="1" s="1"/>
  <c r="O9" i="1" s="1"/>
  <c r="I10" i="1" s="1"/>
  <c r="K8" i="1"/>
</calcChain>
</file>

<file path=xl/sharedStrings.xml><?xml version="1.0" encoding="utf-8"?>
<sst xmlns="http://schemas.openxmlformats.org/spreadsheetml/2006/main" count="27" uniqueCount="27">
  <si>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</si>
  <si>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</si>
  <si>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</si>
  <si>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</si>
  <si>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</si>
  <si>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</si>
  <si>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</si>
  <si>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</si>
  <si>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</si>
  <si>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</si>
  <si>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</si>
  <si>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</si>
  <si>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рублей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</si>
  <si>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</si>
  <si>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</si>
  <si>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</si>
  <si>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Итого</t>
  </si>
  <si>
    <t xml:space="preserve">Метод сопоставимых рыночных цен (анализа рынка)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</si>
  <si>
    <t>Используемый метод определения НМЦК с обоснованием:</t>
  </si>
  <si>
    <t>В результате проведенного расчета Н(М)ЦК контракта составила:</t>
  </si>
  <si>
    <t>Цена, указанная в источнике №1, (руб.),</t>
  </si>
  <si>
    <t>Цена, указанная в источнике №3, (руб.),</t>
  </si>
  <si>
    <t>Цена, указанная в источнике №2, (руб.),</t>
  </si>
  <si>
    <t>Обоснование начальной (максимальной) цены контракта на оказание услуг по по техническому обслуживанию автотранспортных средств для нужд ФБУ "ТФГИ по Южному федеральному округу"</t>
  </si>
  <si>
    <t>усл. ед.</t>
  </si>
  <si>
    <t>Оказание услуг по техническому обслуживанию автотранспортных средств</t>
  </si>
  <si>
    <t>Составил:                                                                     А.В.Гайдарова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</si>
</sst>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0"/>
    <numFmt numFmtId="166" formatCode="0.00000"/>
    <numFmt numFmtId="167" formatCode="_-* #,##0.00[$р.-419]_-;\-* #,##0.00[$р.-419]_-;_-* &quot;-&quot;??[$р.-419]_-;_-@_-"/>
  </numFmts>
  <fonts count="29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7" fillId="4" borderId="0" applyNumberFormat="0" applyBorder="0" applyAlignment="0" applyProtection="0"/>
  </cellStyleXfs>
  <cellXfs count="49">
    <xf numFmtId="0" fontId="0" fillId="0" borderId="0" xfId="0"/>
    <xf numFmtId="0" fontId="20" fillId="0" borderId="0" xfId="0" applyFont="1"/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top" wrapText="1"/>
    </xf>
    <xf numFmtId="166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/>
    </xf>
    <xf numFmtId="0" fontId="23" fillId="24" borderId="12" xfId="0" applyFont="1" applyFill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167" fontId="0" fillId="0" borderId="0" xfId="0" applyNumberFormat="1" applyFill="1"/>
    <xf numFmtId="0" fontId="20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 applyProtection="1">
      <alignment horizontal="left" vertical="top" wrapText="1"/>
      <protection locked="0"/>
    </xf>
    <xf numFmtId="0" fontId="26" fillId="0" borderId="0" xfId="0" applyFont="1" applyFill="1" applyAlignment="1" applyProtection="1">
      <alignment vertical="center"/>
      <protection locked="0"/>
    </xf>
    <xf numFmtId="0" fontId="20" fillId="0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164" fontId="27" fillId="0" borderId="10" xfId="41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/>
    <xf numFmtId="14" fontId="25" fillId="0" borderId="0" xfId="0" applyNumberFormat="1" applyFont="1" applyAlignment="1" applyProtection="1">
      <alignment horizontal="left" vertical="top" wrapText="1"/>
      <protection locked="0"/>
    </xf>
    <xf numFmtId="0" fontId="27" fillId="0" borderId="12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5" fillId="0" borderId="0" xfId="0" applyFont="1" applyAlignment="1" applyProtection="1">
      <alignment horizontal="left" vertical="top" wrapText="1"/>
      <protection locked="0"/>
    </xf>
    <xf numFmtId="0" fontId="20" fillId="0" borderId="0" xfId="0" applyNumberFormat="1" applyFont="1" applyAlignment="1">
      <alignment horizontal="left" wrapText="1"/>
    </xf>
    <xf numFmtId="0" fontId="2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22" fillId="0" borderId="0" xfId="0" applyFont="1" applyAlignment="1">
      <alignment horizontal="right"/>
    </xf>
    <xf numFmtId="164" fontId="19" fillId="0" borderId="14" xfId="41" applyFont="1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0" xfId="0" applyFont="1" applyAlignment="1">
      <alignment horizontal="center"/>
    </xf>
    <xf numFmtId="0" fontId="25" fillId="0" borderId="0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/>
    <xf numFmtId="0" fontId="21" fillId="0" borderId="1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right" vertical="center"/>
    </xf>
    <xf numFmtId="2" fontId="21" fillId="0" borderId="10" xfId="0" applyNumberFormat="1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5" fillId="0" borderId="0" xfId="0" applyFont="1" applyAlignment="1">
      <alignment horizontal="left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41" builtinId="3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1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53375" y="19431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10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24675" y="19145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1600200</xdr:rowOff>
    </xdr:from>
    <xdr:to>
      <xdr:col>11</xdr:col>
      <xdr:colOff>1504950</xdr:colOff>
      <xdr:row>6</xdr:row>
      <xdr:rowOff>1962150</xdr:rowOff>
    </xdr:to>
    <xdr:pic>
      <xdr:nvPicPr>
        <xdr:cNvPr id="10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905875" y="25908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6</xdr:row>
      <xdr:rowOff>1400175</xdr:rowOff>
    </xdr:from>
    <xdr:to>
      <xdr:col>11</xdr:col>
      <xdr:colOff>419100</xdr:colOff>
      <xdr:row>6</xdr:row>
      <xdr:rowOff>1628775</xdr:rowOff>
    </xdr:to>
    <xdr:pic>
      <xdr:nvPicPr>
        <xdr:cNvPr id="103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15352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zoomScale="75" zoomScaleNormal="75" workbookViewId="0">
      <selection activeCell="H8" sqref="H8"/>
    </sheetView>
  </sheetViews>
  <sheetFormatPr defaultColWidth="9.140625" defaultRowHeight="12.75" x14ac:dyDescent="0.2"/>
  <cols>
    <col min="1" max="1" width="5.42578125" style="1" customWidth="1"/>
    <col min="2" max="2" width="28.42578125" style="1" customWidth="1"/>
    <col min="3" max="3" width="20.28515625" style="1" hidden="1" customWidth="1"/>
    <col min="4" max="4" width="5.85546875" style="1" customWidth="1"/>
    <col min="5" max="5" width="7.7109375" style="1" customWidth="1"/>
    <col min="6" max="6" width="18.140625" style="1" customWidth="1"/>
    <col min="7" max="7" width="15.42578125" style="1" customWidth="1"/>
    <col min="8" max="8" width="15.7109375" style="1" customWidth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28515625" style="1" customWidth="1"/>
    <col min="14" max="14" width="11.7109375" style="1" customWidth="1"/>
    <col min="15" max="15" width="14.5703125" style="1" customWidth="1"/>
    <col min="16" max="16384" width="9.140625" style="1"/>
  </cols>
  <sheetData>
    <row r="1" spans="1:15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8.75" customHeight="1" x14ac:dyDescent="0.25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18.75" customHeight="1" x14ac:dyDescent="0.25">
      <c r="A3" s="48" t="s">
        <v>18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72" customHeight="1" x14ac:dyDescent="0.25">
      <c r="A4" s="39" t="s">
        <v>17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41"/>
    </row>
    <row r="5" spans="1:15" ht="35.25" customHeight="1" x14ac:dyDescent="0.2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6"/>
    </row>
    <row r="6" spans="1:15" ht="39" customHeight="1" x14ac:dyDescent="0.2">
      <c r="A6" s="42" t="s">
        <v>0</v>
      </c>
      <c r="B6" s="42" t="s">
        <v>1</v>
      </c>
      <c r="C6" s="29" t="s">
        <v>2</v>
      </c>
      <c r="D6" s="29" t="s">
        <v>3</v>
      </c>
      <c r="E6" s="29" t="s">
        <v>4</v>
      </c>
      <c r="F6" s="29" t="s">
        <v>20</v>
      </c>
      <c r="G6" s="29" t="s">
        <v>22</v>
      </c>
      <c r="H6" s="29" t="s">
        <v>21</v>
      </c>
      <c r="I6" s="46" t="s">
        <v>5</v>
      </c>
      <c r="J6" s="46"/>
      <c r="K6" s="46"/>
      <c r="L6" s="47" t="s">
        <v>6</v>
      </c>
      <c r="M6" s="47"/>
      <c r="N6" s="47"/>
      <c r="O6" s="47"/>
    </row>
    <row r="7" spans="1:15" ht="159" customHeight="1" x14ac:dyDescent="0.2">
      <c r="A7" s="42"/>
      <c r="B7" s="42"/>
      <c r="C7" s="43"/>
      <c r="D7" s="43"/>
      <c r="E7" s="44"/>
      <c r="F7" s="30"/>
      <c r="G7" s="30"/>
      <c r="H7" s="30"/>
      <c r="I7" s="2" t="s">
        <v>7</v>
      </c>
      <c r="J7" s="2" t="s">
        <v>8</v>
      </c>
      <c r="K7" s="3" t="s">
        <v>13</v>
      </c>
      <c r="L7" s="4" t="s">
        <v>14</v>
      </c>
      <c r="M7" s="2" t="s">
        <v>9</v>
      </c>
      <c r="N7" s="2" t="s">
        <v>10</v>
      </c>
      <c r="O7" s="2" t="s">
        <v>11</v>
      </c>
    </row>
    <row r="8" spans="1:15" s="10" customFormat="1" ht="135.6" customHeight="1" x14ac:dyDescent="0.25">
      <c r="A8" s="21">
        <v>1</v>
      </c>
      <c r="B8" s="28" t="s">
        <v>25</v>
      </c>
      <c r="C8" s="22"/>
      <c r="D8" s="22" t="s">
        <v>24</v>
      </c>
      <c r="E8" s="22">
        <v>1</v>
      </c>
      <c r="F8" s="23">
        <v>2000</v>
      </c>
      <c r="G8" s="23">
        <v>2200</v>
      </c>
      <c r="H8" s="23">
        <v>2400</v>
      </c>
      <c r="I8" s="6">
        <f>(F8+G8+H8)/3</f>
        <v>2200</v>
      </c>
      <c r="J8" s="7">
        <f>SQRT(((SUM((POWER(H8-I8,2)),(POWER(G8-I8,2)),(POWER(F8-I8,2)))/(COLUMNS(F8:H8)-1))))</f>
        <v>200</v>
      </c>
      <c r="K8" s="7">
        <f>J8/I8*100</f>
        <v>9.0909090909090917</v>
      </c>
      <c r="L8" s="8">
        <f>((E8/3)*(SUM(F8:H8)))</f>
        <v>2200</v>
      </c>
      <c r="M8" s="9">
        <f>L8/E8</f>
        <v>2200</v>
      </c>
      <c r="N8" s="8">
        <f>ROUNDDOWN(M8,2)</f>
        <v>2200</v>
      </c>
      <c r="O8" s="8">
        <f>N8*E8</f>
        <v>2200</v>
      </c>
    </row>
    <row r="9" spans="1:15" s="10" customFormat="1" ht="20.25" customHeight="1" x14ac:dyDescent="0.25">
      <c r="A9" s="5"/>
      <c r="B9" s="11" t="s">
        <v>16</v>
      </c>
      <c r="C9" s="4"/>
      <c r="D9" s="12"/>
      <c r="E9" s="13"/>
      <c r="F9" s="13"/>
      <c r="G9" s="13"/>
      <c r="H9" s="13"/>
      <c r="I9" s="6"/>
      <c r="J9" s="7"/>
      <c r="K9" s="7"/>
      <c r="L9" s="8"/>
      <c r="M9" s="9"/>
      <c r="N9" s="8"/>
      <c r="O9" s="8">
        <f>SUM(O8:O8)</f>
        <v>2200</v>
      </c>
    </row>
    <row r="10" spans="1:15" s="16" customFormat="1" ht="30.75" customHeight="1" x14ac:dyDescent="0.25">
      <c r="A10" s="45" t="s">
        <v>19</v>
      </c>
      <c r="B10" s="45"/>
      <c r="C10" s="45"/>
      <c r="D10" s="45"/>
      <c r="E10" s="45"/>
      <c r="F10" s="45"/>
      <c r="G10" s="45"/>
      <c r="H10" s="45"/>
      <c r="I10" s="36">
        <f>O9</f>
        <v>2200</v>
      </c>
      <c r="J10" s="37"/>
      <c r="K10" s="14" t="s">
        <v>12</v>
      </c>
      <c r="L10" s="14"/>
      <c r="M10" s="14"/>
      <c r="N10" s="14"/>
      <c r="O10" s="15"/>
    </row>
    <row r="11" spans="1:15" s="16" customFormat="1" ht="27.6" customHeight="1" x14ac:dyDescent="0.25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15" ht="41.25" customHeight="1" x14ac:dyDescent="0.2">
      <c r="A12" s="32" t="s">
        <v>15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</row>
    <row r="13" spans="1:15" ht="15.75" customHeight="1" x14ac:dyDescent="0.25">
      <c r="A13" s="17"/>
      <c r="B13" s="17"/>
      <c r="C13" s="17"/>
      <c r="D13" s="18"/>
      <c r="E13" s="18"/>
      <c r="F13" s="18"/>
      <c r="G13" s="18"/>
      <c r="H13" s="18"/>
    </row>
    <row r="14" spans="1:15" s="20" customFormat="1" ht="21" customHeight="1" x14ac:dyDescent="0.25">
      <c r="A14" s="31" t="s">
        <v>26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s="20" customFormat="1" ht="15.75" x14ac:dyDescent="0.25">
      <c r="A15" s="19"/>
      <c r="B15" s="27">
        <v>46262</v>
      </c>
      <c r="C15" s="19"/>
      <c r="D15" s="19"/>
      <c r="E15" s="18"/>
      <c r="F15" s="18"/>
      <c r="G15" s="18"/>
      <c r="H15" s="18"/>
    </row>
    <row r="16" spans="1:15" s="20" customFormat="1" ht="11.25" customHeight="1" x14ac:dyDescent="0.25">
      <c r="A16" s="19"/>
      <c r="B16" s="19"/>
      <c r="C16" s="19"/>
      <c r="D16" s="19"/>
      <c r="E16" s="18"/>
      <c r="F16" s="18"/>
      <c r="G16" s="18"/>
      <c r="H16" s="18"/>
    </row>
    <row r="17" spans="1:8" ht="19.5" customHeight="1" x14ac:dyDescent="0.25">
      <c r="A17" s="17"/>
      <c r="B17" s="17"/>
      <c r="C17" s="17"/>
      <c r="D17" s="18"/>
      <c r="E17" s="18"/>
      <c r="F17" s="18"/>
      <c r="G17" s="18"/>
      <c r="H17" s="18"/>
    </row>
    <row r="18" spans="1:8" s="20" customFormat="1" ht="15.75" x14ac:dyDescent="0.25">
      <c r="A18" s="19"/>
      <c r="B18" s="19"/>
      <c r="C18" s="19"/>
      <c r="D18" s="19"/>
      <c r="E18" s="18"/>
      <c r="F18" s="18"/>
      <c r="G18" s="18"/>
      <c r="H18" s="18"/>
    </row>
  </sheetData>
  <mergeCells count="19">
    <mergeCell ref="A1:O1"/>
    <mergeCell ref="I10:J10"/>
    <mergeCell ref="A2:O2"/>
    <mergeCell ref="A4:O4"/>
    <mergeCell ref="A6:A7"/>
    <mergeCell ref="B6:B7"/>
    <mergeCell ref="C6:C7"/>
    <mergeCell ref="D6:D7"/>
    <mergeCell ref="E6:E7"/>
    <mergeCell ref="A10:H10"/>
    <mergeCell ref="I6:K6"/>
    <mergeCell ref="L6:O6"/>
    <mergeCell ref="A3:O3"/>
    <mergeCell ref="F6:F7"/>
    <mergeCell ref="G6:G7"/>
    <mergeCell ref="H6:H7"/>
    <mergeCell ref="A14:O14"/>
    <mergeCell ref="A12:O12"/>
    <mergeCell ref="A11:O1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6" fitToHeight="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Гайдарова Анна</cp:lastModifiedBy>
  <cp:lastPrinted>2024-02-15T06:30:40Z</cp:lastPrinted>
  <dcterms:created xsi:type="dcterms:W3CDTF">2014-03-27T00:51:04Z</dcterms:created>
  <dcterms:modified xsi:type="dcterms:W3CDTF">2026-08-31T07:20:10Z</dcterms:modified>
</cp:coreProperties>
</file>