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48EAF0E-A5E3-49D8-941E-801B556B10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 refMode="R1C1"/>
</workbook>
</file>

<file path=xl/calcChain.xml><?xml version="1.0" encoding="utf-8"?>
<calcChain xmlns="http://schemas.openxmlformats.org/spreadsheetml/2006/main">
  <c r="I8" i="1" l="1"/>
  <c r="L14" i="1"/>
  <c r="O14" i="1" s="1"/>
  <c r="L13" i="1"/>
  <c r="O13" i="1" s="1"/>
  <c r="I14" i="1"/>
  <c r="I13" i="1"/>
  <c r="K15" i="1" l="1"/>
  <c r="J15" i="1"/>
  <c r="M13" i="1"/>
  <c r="N13" i="1" s="1"/>
  <c r="M14" i="1"/>
  <c r="N14" i="1" s="1"/>
  <c r="L6" i="1" l="1"/>
  <c r="O6" i="1" s="1"/>
  <c r="L7" i="1"/>
  <c r="O7" i="1" s="1"/>
  <c r="L8" i="1"/>
  <c r="O8" i="1" s="1"/>
  <c r="L9" i="1"/>
  <c r="O9" i="1" s="1"/>
  <c r="L10" i="1"/>
  <c r="O10" i="1" s="1"/>
  <c r="L11" i="1"/>
  <c r="O11" i="1" s="1"/>
  <c r="L12" i="1"/>
  <c r="O12" i="1" s="1"/>
  <c r="I9" i="1"/>
  <c r="I10" i="1"/>
  <c r="I11" i="1"/>
  <c r="I12" i="1"/>
  <c r="I15" i="1" l="1"/>
  <c r="O15" i="1"/>
  <c r="M11" i="1"/>
  <c r="N11" i="1" s="1"/>
  <c r="M7" i="1"/>
  <c r="N7" i="1" s="1"/>
  <c r="M10" i="1"/>
  <c r="N10" i="1" s="1"/>
  <c r="M6" i="1"/>
  <c r="N6" i="1" s="1"/>
  <c r="M12" i="1"/>
  <c r="N12" i="1" s="1"/>
  <c r="M8" i="1"/>
  <c r="N8" i="1" s="1"/>
  <c r="M9" i="1"/>
  <c r="N9" i="1" s="1"/>
</calcChain>
</file>

<file path=xl/sharedStrings.xml><?xml version="1.0" encoding="utf-8"?>
<sst xmlns="http://schemas.openxmlformats.org/spreadsheetml/2006/main" count="46" uniqueCount="34">
  <si>
    <t>Основные характеристики объекта закупки</t>
  </si>
  <si>
    <t>Согласно техническому заданию</t>
  </si>
  <si>
    <t xml:space="preserve">
</t>
  </si>
  <si>
    <t>Используемый метод определения НМЦК с обоснованием:</t>
  </si>
  <si>
    <t xml:space="preserve">Цена за ед товара, метод сопостовимых рыночных цен </t>
  </si>
  <si>
    <t>Расчет НМЦК</t>
  </si>
  <si>
    <t>№ п/п</t>
  </si>
  <si>
    <t>Наименование товара</t>
  </si>
  <si>
    <t>Техническое описание</t>
  </si>
  <si>
    <t xml:space="preserve">Цены поставщиков,  руб. </t>
  </si>
  <si>
    <t>Кол-во, шт.</t>
  </si>
  <si>
    <t>Сумма поставщиков, руб.</t>
  </si>
  <si>
    <t>Средняя цена в руб.ед</t>
  </si>
  <si>
    <t>Средняя квадратичное отклонение</t>
  </si>
  <si>
    <t>Коэффициент вариации</t>
  </si>
  <si>
    <t xml:space="preserve">Сумма средняя в руб </t>
  </si>
  <si>
    <t>Согласно ТЗ</t>
  </si>
  <si>
    <t xml:space="preserve">Примечание: В стоимость на выполнение работ (услуг), товара  включены все затраты организации, в том числе, связанные с исполнением договора согласно техническому заданию и проекту контракта, в том числе  расходы на доставку, разгрузка, разнос по помещениям, сборка, установка и вывоз упаковки и мусора. </t>
  </si>
  <si>
    <t xml:space="preserve"> </t>
  </si>
  <si>
    <t>Обоснование начальной (максимальной) цены контракта
на поставку комплектующих для оргтехники для нужд Курского филиала Финуниверситета</t>
  </si>
  <si>
    <t>Комплект (клавиатура+мышь) CBR KB SET 710, проводной</t>
  </si>
  <si>
    <t>№ А-57851 от 22.07.2026</t>
  </si>
  <si>
    <t>Комплект (клавиатура+мышь) ExeGate Proffessional Standard Combo МК260 беспроводной</t>
  </si>
  <si>
    <t>Адаптер KS-is KS-449 USB 2/0 LAN</t>
  </si>
  <si>
    <t>Батарейки GP 15AA21RA-2CRS4 96/384 (96 шт. в уп-ке)</t>
  </si>
  <si>
    <t>Батарейки GP 24AA21-2CRSWC20 320/960 Super Alkaline G-Tech (20 шт. в уп-ке)</t>
  </si>
  <si>
    <t>Батарейки GP CR2032-7/3-2/3-2CR10 600/2400 (акция 7+3)</t>
  </si>
  <si>
    <t>Коннектор NETLAN EC-UP8P8C-5E-003-TR-100 RJ 45 (кат. 5/5е) 100 шт./упак.</t>
  </si>
  <si>
    <t>Сжатый газ ELP Imaging® Standart для удаления пыли и тонера (непереворачиваемый) баллон 400 мл</t>
  </si>
  <si>
    <t>Сетевой фильтр Defender DFS 155 5.0 m, 6 розеток, черный</t>
  </si>
  <si>
    <t>№ 5785 от 22.07.2026</t>
  </si>
  <si>
    <t>№ 325605 от 24.07.2026</t>
  </si>
  <si>
    <t>На основании проведенного анализа рынка, с учетом округления значений, НМЦК/НМЦ  составляет 14 516,95 руб. к размещению наименьшее предложение 13 725 руб.</t>
  </si>
  <si>
    <t>Дата подготовки обоснования НМЦК: 27.07.2026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</si>
</sst>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vertical="top" wrapText="1"/>
    </xf>
    <xf numFmtId="4" fontId="1" fillId="0" borderId="8" xfId="0" applyNumberFormat="1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center" vertical="top" wrapText="1"/>
    </xf>
    <xf numFmtId="4" fontId="1" fillId="0" borderId="7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4" fontId="1" fillId="0" borderId="4" xfId="0" applyNumberFormat="1" applyFont="1" applyBorder="1" applyAlignment="1">
      <alignment horizontal="center" vertical="top" wrapText="1"/>
    </xf>
    <xf numFmtId="1" fontId="5" fillId="0" borderId="4" xfId="0" applyNumberFormat="1" applyFont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7" fillId="0" borderId="8" xfId="0" applyNumberFormat="1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left" vertical="center" wrapText="1"/>
    </xf>
    <xf numFmtId="4" fontId="6" fillId="0" borderId="3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"/>
  <sheetViews>
    <sheetView tabSelected="1" workbookViewId="0">
      <selection activeCell="F19" sqref="F19"/>
    </sheetView>
  </sheetViews>
  <sheetFormatPr defaultRowHeight="15" x14ac:dyDescent="0.25"/>
  <cols>
    <col min="3" max="3" width="37.140625" customWidth="1"/>
    <col min="4" max="4" width="13" customWidth="1"/>
    <col min="5" max="5" width="14" customWidth="1"/>
    <col min="6" max="6" width="15" customWidth="1"/>
    <col min="7" max="7" width="11.7109375" customWidth="1"/>
    <col min="9" max="9" width="14.42578125" customWidth="1"/>
    <col min="10" max="10" width="15.7109375" customWidth="1"/>
    <col min="11" max="11" width="16.140625" customWidth="1"/>
    <col min="12" max="12" width="14.42578125" customWidth="1"/>
    <col min="13" max="13" width="14.28515625" customWidth="1"/>
    <col min="14" max="15" width="11.140625" customWidth="1"/>
  </cols>
  <sheetData>
    <row r="1" spans="1:15" ht="65.25" customHeight="1" x14ac:dyDescent="0.25">
      <c r="A1" s="1"/>
      <c r="B1" s="35" t="s">
        <v>19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x14ac:dyDescent="0.25">
      <c r="A2" s="2"/>
      <c r="B2" s="36" t="s">
        <v>0</v>
      </c>
      <c r="C2" s="37"/>
      <c r="D2" s="38" t="s">
        <v>1</v>
      </c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ht="25.5" x14ac:dyDescent="0.25">
      <c r="A3" s="2" t="s">
        <v>2</v>
      </c>
      <c r="B3" s="36" t="s">
        <v>3</v>
      </c>
      <c r="C3" s="37"/>
      <c r="D3" s="38" t="s">
        <v>4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25.5" x14ac:dyDescent="0.25">
      <c r="A4" s="39" t="s">
        <v>5</v>
      </c>
      <c r="B4" s="3" t="s">
        <v>6</v>
      </c>
      <c r="C4" s="4" t="s">
        <v>7</v>
      </c>
      <c r="D4" s="5" t="s">
        <v>8</v>
      </c>
      <c r="E4" s="41" t="s">
        <v>9</v>
      </c>
      <c r="F4" s="42"/>
      <c r="G4" s="42"/>
      <c r="H4" s="3" t="s">
        <v>10</v>
      </c>
      <c r="I4" s="41" t="s">
        <v>11</v>
      </c>
      <c r="J4" s="42"/>
      <c r="K4" s="43"/>
      <c r="L4" s="27" t="s">
        <v>12</v>
      </c>
      <c r="M4" s="27" t="s">
        <v>13</v>
      </c>
      <c r="N4" s="27" t="s">
        <v>14</v>
      </c>
      <c r="O4" s="27" t="s">
        <v>15</v>
      </c>
    </row>
    <row r="5" spans="1:15" ht="25.5" x14ac:dyDescent="0.25">
      <c r="A5" s="40"/>
      <c r="B5" s="6"/>
      <c r="C5" s="4"/>
      <c r="D5" s="7"/>
      <c r="E5" s="8" t="s">
        <v>21</v>
      </c>
      <c r="F5" s="4" t="s">
        <v>30</v>
      </c>
      <c r="G5" s="4" t="s">
        <v>31</v>
      </c>
      <c r="H5" s="3"/>
      <c r="I5" s="8" t="s">
        <v>21</v>
      </c>
      <c r="J5" s="4" t="s">
        <v>30</v>
      </c>
      <c r="K5" s="4" t="s">
        <v>31</v>
      </c>
      <c r="L5" s="28"/>
      <c r="M5" s="28"/>
      <c r="N5" s="28"/>
      <c r="O5" s="28"/>
    </row>
    <row r="6" spans="1:15" ht="30" customHeight="1" x14ac:dyDescent="0.25">
      <c r="A6" s="9"/>
      <c r="B6" s="6">
        <v>1</v>
      </c>
      <c r="C6" s="10" t="s">
        <v>20</v>
      </c>
      <c r="D6" s="11" t="s">
        <v>16</v>
      </c>
      <c r="E6" s="8">
        <v>535</v>
      </c>
      <c r="F6" s="25">
        <v>500</v>
      </c>
      <c r="G6" s="25">
        <v>547</v>
      </c>
      <c r="H6" s="3">
        <v>12</v>
      </c>
      <c r="I6" s="12">
        <v>6420</v>
      </c>
      <c r="J6" s="13">
        <v>6000</v>
      </c>
      <c r="K6" s="13">
        <v>6564</v>
      </c>
      <c r="L6" s="14">
        <f t="shared" ref="L6:L14" si="0">(ROUND((((E6+F6+G6)/3)*100),0)/100)</f>
        <v>527.33000000000004</v>
      </c>
      <c r="M6" s="14">
        <f t="shared" ref="M6:M14" si="1">SQRT(((SUM((POWER(E6-L6,2)),(POWER(F6-L6,2)),(POWER(G6-L6,2)))/2)))</f>
        <v>24.419937551107701</v>
      </c>
      <c r="N6" s="14">
        <f t="shared" ref="N6:N14" si="2">M6/L6*100</f>
        <v>4.6308644588981656</v>
      </c>
      <c r="O6" s="14">
        <f>(ROUND(((L6*H6)*100),0))/100</f>
        <v>6327.96</v>
      </c>
    </row>
    <row r="7" spans="1:15" ht="36" x14ac:dyDescent="0.25">
      <c r="A7" s="9"/>
      <c r="B7" s="6">
        <v>2</v>
      </c>
      <c r="C7" s="10" t="s">
        <v>22</v>
      </c>
      <c r="D7" s="11" t="s">
        <v>16</v>
      </c>
      <c r="E7" s="8">
        <v>588</v>
      </c>
      <c r="F7" s="25">
        <v>550</v>
      </c>
      <c r="G7" s="25">
        <v>612</v>
      </c>
      <c r="H7" s="3">
        <v>1</v>
      </c>
      <c r="I7" s="12">
        <v>588</v>
      </c>
      <c r="J7" s="13">
        <v>550</v>
      </c>
      <c r="K7" s="13">
        <v>612</v>
      </c>
      <c r="L7" s="14">
        <f t="shared" si="0"/>
        <v>583.33000000000004</v>
      </c>
      <c r="M7" s="14">
        <f t="shared" si="1"/>
        <v>31.262331167077093</v>
      </c>
      <c r="N7" s="14">
        <f t="shared" si="2"/>
        <v>5.3592873959983356</v>
      </c>
      <c r="O7" s="14">
        <f t="shared" ref="O7:O14" si="3">(ROUND(((L7*H7)*100),0))/100</f>
        <v>583.33000000000004</v>
      </c>
    </row>
    <row r="8" spans="1:15" ht="44.25" customHeight="1" x14ac:dyDescent="0.25">
      <c r="A8" s="9"/>
      <c r="B8" s="6">
        <v>3</v>
      </c>
      <c r="C8" s="10" t="s">
        <v>23</v>
      </c>
      <c r="D8" s="11" t="s">
        <v>16</v>
      </c>
      <c r="E8" s="8">
        <v>404</v>
      </c>
      <c r="F8" s="25">
        <v>378</v>
      </c>
      <c r="G8" s="25">
        <v>526</v>
      </c>
      <c r="H8" s="3">
        <v>1</v>
      </c>
      <c r="I8" s="12">
        <f t="shared" ref="I6:K14" si="4">H8*E8</f>
        <v>404</v>
      </c>
      <c r="J8" s="12">
        <v>378</v>
      </c>
      <c r="K8" s="12">
        <v>526</v>
      </c>
      <c r="L8" s="14">
        <f t="shared" si="0"/>
        <v>436</v>
      </c>
      <c r="M8" s="14">
        <f t="shared" si="1"/>
        <v>79.018985060553646</v>
      </c>
      <c r="N8" s="14">
        <f t="shared" si="2"/>
        <v>18.123620426732487</v>
      </c>
      <c r="O8" s="14">
        <f t="shared" si="3"/>
        <v>436</v>
      </c>
    </row>
    <row r="9" spans="1:15" ht="38.25" customHeight="1" x14ac:dyDescent="0.25">
      <c r="A9" s="9"/>
      <c r="B9" s="6">
        <v>4</v>
      </c>
      <c r="C9" s="10" t="s">
        <v>24</v>
      </c>
      <c r="D9" s="11" t="s">
        <v>16</v>
      </c>
      <c r="E9" s="8">
        <v>3398</v>
      </c>
      <c r="F9" s="25">
        <v>3176</v>
      </c>
      <c r="G9" s="25">
        <v>3318</v>
      </c>
      <c r="H9" s="3">
        <v>1</v>
      </c>
      <c r="I9" s="12">
        <f t="shared" si="4"/>
        <v>3398</v>
      </c>
      <c r="J9" s="13">
        <v>3176</v>
      </c>
      <c r="K9" s="13">
        <v>3318</v>
      </c>
      <c r="L9" s="14">
        <f t="shared" si="0"/>
        <v>3297.33</v>
      </c>
      <c r="M9" s="14">
        <f t="shared" si="1"/>
        <v>112.4336842320841</v>
      </c>
      <c r="N9" s="14">
        <f t="shared" si="2"/>
        <v>3.4098402110824244</v>
      </c>
      <c r="O9" s="14">
        <f t="shared" si="3"/>
        <v>3297.33</v>
      </c>
    </row>
    <row r="10" spans="1:15" ht="28.5" customHeight="1" x14ac:dyDescent="0.25">
      <c r="A10" s="9"/>
      <c r="B10" s="6">
        <v>5</v>
      </c>
      <c r="C10" s="10" t="s">
        <v>25</v>
      </c>
      <c r="D10" s="11" t="s">
        <v>16</v>
      </c>
      <c r="E10" s="8">
        <v>942</v>
      </c>
      <c r="F10" s="25">
        <v>881</v>
      </c>
      <c r="G10" s="25">
        <v>863</v>
      </c>
      <c r="H10" s="3">
        <v>1</v>
      </c>
      <c r="I10" s="12">
        <f t="shared" si="4"/>
        <v>942</v>
      </c>
      <c r="J10" s="13">
        <v>881</v>
      </c>
      <c r="K10" s="13">
        <v>863</v>
      </c>
      <c r="L10" s="14">
        <f t="shared" si="0"/>
        <v>895.33</v>
      </c>
      <c r="M10" s="14">
        <f t="shared" si="1"/>
        <v>41.404508812446984</v>
      </c>
      <c r="N10" s="14">
        <f t="shared" si="2"/>
        <v>4.6244969801578169</v>
      </c>
      <c r="O10" s="14">
        <f t="shared" si="3"/>
        <v>895.33</v>
      </c>
    </row>
    <row r="11" spans="1:15" ht="39" customHeight="1" x14ac:dyDescent="0.25">
      <c r="A11" s="9"/>
      <c r="B11" s="6">
        <v>6</v>
      </c>
      <c r="C11" s="10" t="s">
        <v>26</v>
      </c>
      <c r="D11" s="11" t="s">
        <v>16</v>
      </c>
      <c r="E11" s="8">
        <v>584</v>
      </c>
      <c r="F11" s="25">
        <v>546</v>
      </c>
      <c r="G11" s="25">
        <v>565</v>
      </c>
      <c r="H11" s="3">
        <v>1</v>
      </c>
      <c r="I11" s="12">
        <f t="shared" si="4"/>
        <v>584</v>
      </c>
      <c r="J11" s="13">
        <v>546</v>
      </c>
      <c r="K11" s="13">
        <v>565</v>
      </c>
      <c r="L11" s="14">
        <f t="shared" si="0"/>
        <v>565</v>
      </c>
      <c r="M11" s="14">
        <f t="shared" si="1"/>
        <v>19</v>
      </c>
      <c r="N11" s="14">
        <f t="shared" si="2"/>
        <v>3.3628318584070795</v>
      </c>
      <c r="O11" s="14">
        <f t="shared" si="3"/>
        <v>565</v>
      </c>
    </row>
    <row r="12" spans="1:15" ht="34.5" customHeight="1" x14ac:dyDescent="0.25">
      <c r="A12" s="9"/>
      <c r="B12" s="6">
        <v>7</v>
      </c>
      <c r="C12" s="10" t="s">
        <v>27</v>
      </c>
      <c r="D12" s="11" t="s">
        <v>16</v>
      </c>
      <c r="E12" s="8">
        <v>475</v>
      </c>
      <c r="F12" s="25">
        <v>444</v>
      </c>
      <c r="G12" s="25">
        <v>517</v>
      </c>
      <c r="H12" s="3">
        <v>2</v>
      </c>
      <c r="I12" s="12">
        <f t="shared" si="4"/>
        <v>950</v>
      </c>
      <c r="J12" s="13">
        <v>888</v>
      </c>
      <c r="K12" s="13">
        <v>1034</v>
      </c>
      <c r="L12" s="14">
        <f t="shared" si="0"/>
        <v>478.67</v>
      </c>
      <c r="M12" s="14">
        <f t="shared" si="1"/>
        <v>36.637867705421939</v>
      </c>
      <c r="N12" s="14">
        <f t="shared" si="2"/>
        <v>7.654097333323989</v>
      </c>
      <c r="O12" s="14">
        <f t="shared" si="3"/>
        <v>957.34</v>
      </c>
    </row>
    <row r="13" spans="1:15" ht="34.5" customHeight="1" x14ac:dyDescent="0.25">
      <c r="A13" s="9"/>
      <c r="B13" s="6">
        <v>8</v>
      </c>
      <c r="C13" s="26" t="s">
        <v>28</v>
      </c>
      <c r="D13" s="11" t="s">
        <v>16</v>
      </c>
      <c r="E13" s="8">
        <v>399</v>
      </c>
      <c r="F13" s="25">
        <v>373</v>
      </c>
      <c r="G13" s="25">
        <v>519</v>
      </c>
      <c r="H13" s="3">
        <v>2</v>
      </c>
      <c r="I13" s="12">
        <f t="shared" si="4"/>
        <v>798</v>
      </c>
      <c r="J13" s="13">
        <v>746</v>
      </c>
      <c r="K13" s="13">
        <v>1038</v>
      </c>
      <c r="L13" s="14">
        <f t="shared" si="0"/>
        <v>430.33</v>
      </c>
      <c r="M13" s="14">
        <f t="shared" si="1"/>
        <v>77.880250063799878</v>
      </c>
      <c r="N13" s="14">
        <f t="shared" si="2"/>
        <v>18.097797054307133</v>
      </c>
      <c r="O13" s="14">
        <f t="shared" si="3"/>
        <v>860.66</v>
      </c>
    </row>
    <row r="14" spans="1:15" ht="34.5" customHeight="1" x14ac:dyDescent="0.25">
      <c r="A14" s="9"/>
      <c r="B14" s="6">
        <v>9</v>
      </c>
      <c r="C14" s="26" t="s">
        <v>29</v>
      </c>
      <c r="D14" s="11" t="s">
        <v>16</v>
      </c>
      <c r="E14" s="8">
        <v>599</v>
      </c>
      <c r="F14" s="25">
        <v>560</v>
      </c>
      <c r="G14" s="25">
        <v>623</v>
      </c>
      <c r="H14" s="3">
        <v>1</v>
      </c>
      <c r="I14" s="12">
        <f t="shared" si="4"/>
        <v>599</v>
      </c>
      <c r="J14" s="13">
        <v>560</v>
      </c>
      <c r="K14" s="13">
        <v>623</v>
      </c>
      <c r="L14" s="14">
        <f t="shared" si="0"/>
        <v>594</v>
      </c>
      <c r="M14" s="14">
        <f t="shared" si="1"/>
        <v>31.796226191169293</v>
      </c>
      <c r="N14" s="14">
        <f t="shared" si="2"/>
        <v>5.3529000321833822</v>
      </c>
      <c r="O14" s="14">
        <f t="shared" si="3"/>
        <v>594</v>
      </c>
    </row>
    <row r="15" spans="1:15" ht="16.5" customHeight="1" x14ac:dyDescent="0.25">
      <c r="A15" s="9"/>
      <c r="B15" s="4"/>
      <c r="C15" s="15" t="s">
        <v>2</v>
      </c>
      <c r="D15" s="11"/>
      <c r="E15" s="16"/>
      <c r="F15" s="16"/>
      <c r="G15" s="16"/>
      <c r="H15" s="17"/>
      <c r="I15" s="24">
        <f>SUM(I6:I14)</f>
        <v>14683</v>
      </c>
      <c r="J15" s="24">
        <f>SUM(J6:J14)</f>
        <v>13725</v>
      </c>
      <c r="K15" s="24">
        <f>SUM(K6:K14)</f>
        <v>15143</v>
      </c>
      <c r="L15" s="24"/>
      <c r="M15" s="24"/>
      <c r="N15" s="24"/>
      <c r="O15" s="24">
        <f>SUM(O6:O14)</f>
        <v>14516.949999999999</v>
      </c>
    </row>
    <row r="16" spans="1:15" x14ac:dyDescent="0.25">
      <c r="A16" s="18"/>
      <c r="B16" s="29" t="s">
        <v>32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1"/>
    </row>
    <row r="17" spans="1:15" ht="23.25" customHeight="1" x14ac:dyDescent="0.25">
      <c r="A17" s="18"/>
      <c r="B17" s="29" t="s">
        <v>33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1"/>
    </row>
    <row r="18" spans="1:15" ht="41.25" customHeight="1" x14ac:dyDescent="0.25">
      <c r="A18" s="18"/>
      <c r="B18" s="32" t="s">
        <v>17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4"/>
    </row>
    <row r="19" spans="1:15" x14ac:dyDescent="0.25">
      <c r="A19" s="1"/>
      <c r="B19" s="1"/>
      <c r="C19" s="19"/>
      <c r="D19" s="1"/>
      <c r="E19" s="20"/>
      <c r="F19" s="21"/>
      <c r="G19" s="1"/>
      <c r="H19" s="22"/>
      <c r="I19" s="23"/>
      <c r="J19" s="22"/>
      <c r="K19" s="22"/>
      <c r="L19" s="1" t="s">
        <v>18</v>
      </c>
      <c r="M19" s="1"/>
      <c r="N19" s="1"/>
      <c r="O19" s="1"/>
    </row>
  </sheetData>
  <mergeCells count="15">
    <mergeCell ref="A4:A5"/>
    <mergeCell ref="E4:G4"/>
    <mergeCell ref="I4:K4"/>
    <mergeCell ref="L4:L5"/>
    <mergeCell ref="M4:M5"/>
    <mergeCell ref="N4:N5"/>
    <mergeCell ref="O4:O5"/>
    <mergeCell ref="B16:O16"/>
    <mergeCell ref="B18:O18"/>
    <mergeCell ref="B1:O1"/>
    <mergeCell ref="B2:C2"/>
    <mergeCell ref="D2:O2"/>
    <mergeCell ref="B3:C3"/>
    <mergeCell ref="D3:O3"/>
    <mergeCell ref="B17:O17"/>
  </mergeCells>
  <pageMargins left="0.25" right="0.25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2026-07-27T06:46:11Z</dcterms:modified>
</cp:coreProperties>
</file>