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0.0.5\files\13.KS\ЗАКУПКИ 2026\Закупки по 44-ФЗ\+БЕРЁЗКА 44-ФЗ\56. Абхазия расходка экономия 59 позиций\"/>
    </mc:Choice>
  </mc:AlternateContent>
  <bookViews>
    <workbookView xWindow="0" yWindow="0" windowWidth="28800" windowHeight="11445"/>
  </bookViews>
  <sheets>
    <sheet name="Лист1" sheetId="1" r:id="rId1"/>
    <sheet name="Лист3" sheetId="2" r:id="rId2"/>
  </sheets>
  <definedNames>
    <definedName name="_xlnm._FilterDatabase" localSheetId="0" hidden="1">Лист1!$A$11:$O$72</definedName>
    <definedName name="_xlnm.Print_Titles" localSheetId="0">Лист1!$8:$11</definedName>
    <definedName name="_xlnm.Print_Area" localSheetId="0">Лист1!$A$1:$M$73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54" i="1" l="1"/>
  <c r="L37" i="1" l="1"/>
  <c r="L18" i="1" l="1"/>
  <c r="L13" i="1"/>
  <c r="L16" i="1" l="1"/>
  <c r="L17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12" i="1"/>
  <c r="J12" i="1"/>
  <c r="I12" i="1"/>
  <c r="K12" i="1" s="1"/>
  <c r="H15" i="1"/>
  <c r="H14" i="1"/>
  <c r="F15" i="1"/>
  <c r="L15" i="1" s="1"/>
  <c r="F14" i="1"/>
  <c r="L14" i="1" s="1"/>
  <c r="J69" i="1" l="1"/>
  <c r="K69" i="1" s="1"/>
  <c r="F71" i="1"/>
  <c r="J60" i="1" l="1"/>
  <c r="J63" i="1"/>
  <c r="J65" i="1"/>
  <c r="K65" i="1" s="1"/>
  <c r="J67" i="1"/>
  <c r="J68" i="1"/>
  <c r="J59" i="1"/>
  <c r="J66" i="1"/>
  <c r="J64" i="1"/>
  <c r="J62" i="1"/>
  <c r="J61" i="1"/>
  <c r="K64" i="1" l="1"/>
  <c r="K61" i="1"/>
  <c r="K63" i="1"/>
  <c r="K60" i="1"/>
  <c r="K66" i="1"/>
  <c r="K67" i="1"/>
  <c r="K62" i="1"/>
  <c r="K68" i="1"/>
  <c r="K59" i="1"/>
  <c r="J57" i="1"/>
  <c r="J55" i="1"/>
  <c r="J17" i="1"/>
  <c r="I17" i="1"/>
  <c r="J70" i="1"/>
  <c r="J58" i="1"/>
  <c r="J56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K36" i="1" l="1"/>
  <c r="K37" i="1"/>
  <c r="K40" i="1"/>
  <c r="K57" i="1"/>
  <c r="K44" i="1"/>
  <c r="K45" i="1"/>
  <c r="K17" i="1"/>
  <c r="K55" i="1"/>
  <c r="K41" i="1"/>
  <c r="K54" i="1"/>
  <c r="K58" i="1"/>
  <c r="K48" i="1"/>
  <c r="K52" i="1"/>
  <c r="K56" i="1"/>
  <c r="K38" i="1"/>
  <c r="K46" i="1"/>
  <c r="K53" i="1"/>
  <c r="K49" i="1"/>
  <c r="K70" i="1"/>
  <c r="K51" i="1"/>
  <c r="K35" i="1"/>
  <c r="K39" i="1"/>
  <c r="K43" i="1"/>
  <c r="K47" i="1"/>
  <c r="K50" i="1"/>
  <c r="K42" i="1"/>
  <c r="K31" i="1"/>
  <c r="K33" i="1"/>
  <c r="K32" i="1"/>
  <c r="K29" i="1"/>
  <c r="K30" i="1"/>
  <c r="K34" i="1"/>
  <c r="K27" i="1"/>
  <c r="K28" i="1"/>
  <c r="I13" i="1"/>
  <c r="J13" i="1"/>
  <c r="I14" i="1"/>
  <c r="J14" i="1"/>
  <c r="I15" i="1"/>
  <c r="J15" i="1"/>
  <c r="I16" i="1"/>
  <c r="J16" i="1"/>
  <c r="K16" i="1" l="1"/>
  <c r="K15" i="1"/>
  <c r="K13" i="1"/>
  <c r="K14" i="1"/>
  <c r="J26" i="1"/>
  <c r="J25" i="1"/>
  <c r="J24" i="1"/>
  <c r="J23" i="1"/>
  <c r="J22" i="1"/>
  <c r="J21" i="1"/>
  <c r="J20" i="1"/>
  <c r="J19" i="1"/>
  <c r="J18" i="1"/>
  <c r="I18" i="1"/>
  <c r="L71" i="1" l="1"/>
  <c r="I71" i="1"/>
  <c r="K18" i="1"/>
  <c r="K19" i="1"/>
  <c r="K23" i="1"/>
  <c r="K21" i="1"/>
  <c r="K20" i="1"/>
  <c r="K22" i="1"/>
  <c r="K26" i="1"/>
  <c r="K24" i="1"/>
  <c r="K25" i="1"/>
</calcChain>
</file>

<file path=xl/sharedStrings.xml><?xml version="1.0" encoding="utf-8"?>
<sst xmlns="http://schemas.openxmlformats.org/spreadsheetml/2006/main" count="200" uniqueCount="88">
  <si>
    <t>Характеристики объекта закупки</t>
  </si>
  <si>
    <t>Используемый метод определения НМЦК 
с обоснованием:</t>
  </si>
  <si>
    <t>Расчет НМЦК</t>
  </si>
  <si>
    <t>№</t>
  </si>
  <si>
    <t>Наименование товара, услуги (работы)</t>
  </si>
  <si>
    <t>Единица измерения</t>
  </si>
  <si>
    <t>КП 1</t>
  </si>
  <si>
    <t>КП 2</t>
  </si>
  <si>
    <t>КП 3</t>
  </si>
  <si>
    <t>Средняя цена в руб.</t>
  </si>
  <si>
    <t>Среднее квадратичное отклонение</t>
  </si>
  <si>
    <t>Коэффициент вариации (%)</t>
  </si>
  <si>
    <t>НМЦК</t>
  </si>
  <si>
    <t>ИТОГО</t>
  </si>
  <si>
    <t xml:space="preserve">Кол-во </t>
  </si>
  <si>
    <t>шт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</si>
  <si>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</t>
  </si>
  <si>
    <t>ОКПД 2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</si>
  <si>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
Расчет выполнен в соответствии с Методическими рекомендациями, утвержденными приказом МЭР РФ от 02.10.2013 №567</t>
  </si>
  <si>
    <t>упак</t>
  </si>
  <si>
    <t>Наконечники 1000 мкл, нестерильные, без фильтра, 1000 шт./пакет 1 упак</t>
  </si>
  <si>
    <t>Ч-100-кв; Чаши кварцевые 100 мл ГОСТ 19908-90 1 шт</t>
  </si>
  <si>
    <t>Ч-200-кв; Чаши кварцевые 200 мл ГОСТ 19908-90 1 шт</t>
  </si>
  <si>
    <t>Ч-50-кв; Чаши кварцевые 50 мл ГОСТ 19908-90 1 шт</t>
  </si>
  <si>
    <t>ВБ3; Воронка Бюхнера №3 (100*160 мм) , ГОСТ 9147-80 1 шт</t>
  </si>
  <si>
    <t>ЧВ2; Чашка выпарительная №2 (77*30 мм) 50мл, ГОСТ 9147-80 1 шт</t>
  </si>
  <si>
    <t>ВЭ1-128; Вставка для Эксикатора (исполнение1) 128 мм, ГОСТ 9147-80 1 шт</t>
  </si>
  <si>
    <t>ВЭ2-175; Вставка для Эксикатора (исполнение2) 175 мм,ГОСТ 9147-80 1 шт</t>
  </si>
  <si>
    <t>ВЭ2-230; Вставка для Эксикатора (исполнение2) 230 мм, ГОСТ 9147-80 1 шт</t>
  </si>
  <si>
    <t xml:space="preserve"> КОЛБА МЕРНАЯ 2-1000-19/26 ПМ шт</t>
  </si>
  <si>
    <t xml:space="preserve"> Колба 2-100-2 мерная, с пришлифованной пробкой 10/19, ТУ 9464-013-52876351-2014, ГОСТ 1770-74 1 шт</t>
  </si>
  <si>
    <t>КОЛБА МЕРНАЯ 2-25-10/19 ПМ шт</t>
  </si>
  <si>
    <t>Колба 2-500-2 мерная, с пришлифованной пробкой 14/23, шт шт</t>
  </si>
  <si>
    <t xml:space="preserve"> Пипетка 1-2-2 уп 1 уп</t>
  </si>
  <si>
    <t>Колба КН-1-1000-29/32 шт</t>
  </si>
  <si>
    <t>Колба КН-1-250-29/32 с дел., ТС шт</t>
  </si>
  <si>
    <t>Колба КН-1-500-29/32 шт</t>
  </si>
  <si>
    <t xml:space="preserve">Стакан В-1-100 ТС (d 48* H 80 мм) </t>
  </si>
  <si>
    <t>Шприц инъекционный 5 мл "Луер" с иглой 0.7*40 мм, 100 шт/ уп</t>
  </si>
  <si>
    <t xml:space="preserve"> Колба 2-50-2 мерная, с пришлифованной пробкой 10/19</t>
  </si>
  <si>
    <t xml:space="preserve"> Пипетка мерная 1-1-2-1 неполн. Слив</t>
  </si>
  <si>
    <t xml:space="preserve"> Пипетка мерная 1-2-2-10 неполн. Слив</t>
  </si>
  <si>
    <t>Пипетка мерная 1-1-2-5 неполн. слив, 10шт/ 1 уп</t>
  </si>
  <si>
    <t xml:space="preserve"> Колба КН-1-100-29/32 ТС </t>
  </si>
  <si>
    <t>Стакан В-1-250 ТС (d 60* H 120 мм)</t>
  </si>
  <si>
    <t>Стакан В-1-50 ТС (d 38 h 70 мм)</t>
  </si>
  <si>
    <t xml:space="preserve"> Стакан лабораторный В-1- 500 мл с дел. высокий 1 шт</t>
  </si>
  <si>
    <t>Тигель низкий №4 (45*35 мм), ГОСТ 9147-80 1 шт</t>
  </si>
  <si>
    <t>ЦИЛИНДР 1- 100-2 с носиком, шт шт</t>
  </si>
  <si>
    <t xml:space="preserve"> Колба 2-10-2 мерная, с пришлифованной пробкой 10/19, ТУ 9464-013-52876351-2014, ГОСТ 1770-74 шт</t>
  </si>
  <si>
    <t>Колба П-1-500 29/32 ТС шт</t>
  </si>
  <si>
    <t>Воронка В-36-50 (МНМ) стекло марки ХС1 шт</t>
  </si>
  <si>
    <t>Стакан В-1-1000 ТС со шкалой ГОСТ 25336-82 1 шт</t>
  </si>
  <si>
    <t>ЦИЛИНДР 1- 500-2 с носиком, шт шт</t>
  </si>
  <si>
    <t>Контейнер нестерильн. п/п 200 мл, с завинчивающейся крышкой, 64х93 мм, инд. уп., Aptaca</t>
  </si>
  <si>
    <t xml:space="preserve"> Банка 500 мл светлое стекло с винтовой горловиной и градуировкой </t>
  </si>
  <si>
    <t>Палочка стекл.220х5мм,шт шт</t>
  </si>
  <si>
    <t>Воронка В-25-38 ТС,шт шт</t>
  </si>
  <si>
    <t xml:space="preserve">Воронка В-100-250, ТС стекло </t>
  </si>
  <si>
    <t>ВОРОНКА ВД-1- 25- 14/23 шт</t>
  </si>
  <si>
    <t xml:space="preserve"> ВОРОНКА ВД-1-250 шт</t>
  </si>
  <si>
    <t xml:space="preserve"> Воронка делительная ВД-1-500, цилиндрическая 1 шт</t>
  </si>
  <si>
    <t>Воронка делительная ВД-1-1000 цилиндрическая 1 шт</t>
  </si>
  <si>
    <t>Пробирка мерная П-2-10-14/23-ПМ</t>
  </si>
  <si>
    <t xml:space="preserve"> ЦИЛИНДР 1- 25-2 с носиком</t>
  </si>
  <si>
    <t>ЦИЛИНДР 1- 50-2 с носиком</t>
  </si>
  <si>
    <t xml:space="preserve"> Щипцы лабораторные тигельные из нержавеющей стали и нарезками на рабочей части створок., 21см </t>
  </si>
  <si>
    <t>Колба Бунзена 2-500-29/32,шт шт</t>
  </si>
  <si>
    <t xml:space="preserve"> Колба П-2-250-34,шт 1 шт</t>
  </si>
  <si>
    <t>Стеклошарики Д-5 мм, 0,1 кг/уп упак</t>
  </si>
  <si>
    <t>Стекло "часовое" 80 мм</t>
  </si>
  <si>
    <t xml:space="preserve"> Эксикатор 2-150 (1,5 л, без крана) светлое стекло 1 шт</t>
  </si>
  <si>
    <r>
      <t xml:space="preserve">Эксикатор без крана 3 л диаметр </t>
    </r>
    <r>
      <rPr>
        <sz val="11"/>
        <color rgb="FFFF0000"/>
        <rFont val="Times New Roman"/>
        <family val="1"/>
        <charset val="204"/>
      </rPr>
      <t xml:space="preserve">170 </t>
    </r>
    <r>
      <rPr>
        <sz val="11"/>
        <rFont val="Times New Roman"/>
        <family val="1"/>
        <charset val="204"/>
      </rPr>
      <t xml:space="preserve">мм светлое стекло </t>
    </r>
  </si>
  <si>
    <r>
      <t xml:space="preserve">10004804; Эксикатор без крана 7,5 л диаметр </t>
    </r>
    <r>
      <rPr>
        <sz val="11"/>
        <color rgb="FFFF0000"/>
        <rFont val="Times New Roman"/>
        <family val="1"/>
        <charset val="204"/>
      </rPr>
      <t xml:space="preserve">230 </t>
    </r>
    <r>
      <rPr>
        <sz val="11"/>
        <rFont val="Times New Roman"/>
        <family val="1"/>
        <charset val="204"/>
      </rPr>
      <t>мм светлое стекло</t>
    </r>
  </si>
  <si>
    <t xml:space="preserve"> Бюретка 1-1-1-25-0,1 с краном, резьбовым уплотнением, ГОСТ 29251-91, 1 класс, МиниМедПром, уп. 1шт </t>
  </si>
  <si>
    <t xml:space="preserve"> ТРУБКА ТХ-П-1-17 шт</t>
  </si>
  <si>
    <t>Фильтр мембранный, 47mm Nylon Membrane 0.45um 100 шт</t>
  </si>
  <si>
    <t xml:space="preserve">Шприцевые фильтры NYLON, 0,22 мкм 13,0 мм, нестерильные. 100 шт./уп. </t>
  </si>
  <si>
    <t>Дата подготовки обоснования НМЦК: 29.07.2026</t>
  </si>
  <si>
    <t>Цена за 1ед. в руб.</t>
  </si>
  <si>
    <t>Цена за ед. в руб.</t>
  </si>
  <si>
    <t>32.50.13.110</t>
  </si>
  <si>
    <t>23.19.23.110</t>
  </si>
  <si>
    <t>22.22.14.190</t>
  </si>
  <si>
    <t>28.29.12.153</t>
  </si>
  <si>
    <t xml:space="preserve">Поставка лабораторной посуды и расходных материалов </t>
  </si>
  <si>
    <t>Мембрана ФМПТФЭ-0,45мкм,Д-47мм, 200шт/уп уп</t>
  </si>
  <si>
    <t>22.29.29.190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</si>
</sst>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12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.5"/>
      <color rgb="FF000000"/>
      <name val="Microsoft Sans Serif"/>
      <family val="2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 applyFill="0" applyBorder="0"/>
    <xf numFmtId="0" fontId="7" fillId="0" borderId="0"/>
    <xf numFmtId="0" fontId="1" fillId="0" borderId="0"/>
  </cellStyleXfs>
  <cellXfs count="101">
    <xf numFmtId="0" fontId="2" fillId="0" borderId="0" xfId="0" applyNumberFormat="1" applyFont="1"/>
    <xf numFmtId="4" fontId="3" fillId="2" borderId="2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left" vertical="top"/>
    </xf>
    <xf numFmtId="2" fontId="8" fillId="0" borderId="41" xfId="1" applyNumberFormat="1" applyFont="1" applyFill="1" applyBorder="1" applyAlignment="1">
      <alignment horizontal="right" vertical="top" shrinkToFit="1"/>
    </xf>
    <xf numFmtId="164" fontId="6" fillId="2" borderId="4" xfId="0" applyNumberFormat="1" applyFont="1" applyFill="1" applyBorder="1" applyAlignment="1">
      <alignment horizontal="center" vertical="center"/>
    </xf>
    <xf numFmtId="164" fontId="6" fillId="2" borderId="39" xfId="0" applyNumberFormat="1" applyFont="1" applyFill="1" applyBorder="1" applyAlignment="1">
      <alignment horizontal="center" vertical="center"/>
    </xf>
    <xf numFmtId="2" fontId="5" fillId="2" borderId="45" xfId="0" applyNumberFormat="1" applyFont="1" applyFill="1" applyBorder="1" applyAlignment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2" fontId="3" fillId="2" borderId="36" xfId="0" applyNumberFormat="1" applyFont="1" applyFill="1" applyBorder="1" applyAlignment="1">
      <alignment horizontal="center" vertical="center" wrapText="1"/>
    </xf>
    <xf numFmtId="164" fontId="6" fillId="2" borderId="36" xfId="0" applyNumberFormat="1" applyFont="1" applyFill="1" applyBorder="1" applyAlignment="1">
      <alignment horizontal="center" vertical="center"/>
    </xf>
    <xf numFmtId="0" fontId="4" fillId="2" borderId="47" xfId="0" applyNumberFormat="1" applyFont="1" applyFill="1" applyBorder="1" applyAlignment="1">
      <alignment horizontal="center" vertical="center" wrapText="1"/>
    </xf>
    <xf numFmtId="4" fontId="4" fillId="2" borderId="36" xfId="0" applyNumberFormat="1" applyFont="1" applyFill="1" applyBorder="1" applyAlignment="1">
      <alignment horizontal="center" vertical="center" wrapText="1"/>
    </xf>
    <xf numFmtId="4" fontId="4" fillId="2" borderId="47" xfId="0" applyNumberFormat="1" applyFont="1" applyFill="1" applyBorder="1" applyAlignment="1">
      <alignment horizontal="center" vertical="center" wrapText="1"/>
    </xf>
    <xf numFmtId="0" fontId="4" fillId="2" borderId="49" xfId="0" applyNumberFormat="1" applyFont="1" applyFill="1" applyBorder="1" applyAlignment="1">
      <alignment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/>
    </xf>
    <xf numFmtId="2" fontId="3" fillId="2" borderId="0" xfId="0" applyNumberFormat="1" applyFont="1" applyFill="1" applyAlignment="1">
      <alignment vertical="top" wrapText="1"/>
    </xf>
    <xf numFmtId="0" fontId="4" fillId="2" borderId="0" xfId="0" applyNumberFormat="1" applyFont="1" applyFill="1"/>
    <xf numFmtId="2" fontId="3" fillId="2" borderId="0" xfId="0" applyNumberFormat="1" applyFont="1" applyFill="1"/>
    <xf numFmtId="2" fontId="3" fillId="2" borderId="0" xfId="0" applyNumberFormat="1" applyFont="1" applyFill="1" applyAlignment="1">
      <alignment horizontal="center" vertical="center"/>
    </xf>
    <xf numFmtId="2" fontId="3" fillId="2" borderId="1" xfId="0" applyNumberFormat="1" applyFont="1" applyFill="1" applyBorder="1"/>
    <xf numFmtId="0" fontId="3" fillId="2" borderId="36" xfId="0" applyNumberFormat="1" applyFont="1" applyFill="1" applyBorder="1"/>
    <xf numFmtId="0" fontId="3" fillId="2" borderId="4" xfId="0" applyNumberFormat="1" applyFont="1" applyFill="1" applyBorder="1" applyAlignment="1">
      <alignment horizontal="center" vertical="center" wrapText="1"/>
    </xf>
    <xf numFmtId="0" fontId="4" fillId="2" borderId="42" xfId="0" applyNumberFormat="1" applyFont="1" applyFill="1" applyBorder="1" applyAlignment="1">
      <alignment horizontal="left" vertical="center" wrapText="1"/>
    </xf>
    <xf numFmtId="0" fontId="4" fillId="2" borderId="44" xfId="0" applyNumberFormat="1" applyFont="1" applyFill="1" applyBorder="1" applyAlignment="1">
      <alignment vertical="center" wrapText="1"/>
    </xf>
    <xf numFmtId="0" fontId="4" fillId="2" borderId="36" xfId="0" applyNumberFormat="1" applyFont="1" applyFill="1" applyBorder="1" applyAlignment="1">
      <alignment horizontal="center" vertical="center" wrapText="1"/>
    </xf>
    <xf numFmtId="0" fontId="4" fillId="2" borderId="49" xfId="0" applyNumberFormat="1" applyFont="1" applyFill="1" applyBorder="1" applyAlignment="1">
      <alignment horizontal="center" vertical="center" wrapText="1"/>
    </xf>
    <xf numFmtId="0" fontId="3" fillId="2" borderId="36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0" fontId="4" fillId="2" borderId="36" xfId="0" applyNumberFormat="1" applyFont="1" applyFill="1" applyBorder="1" applyAlignment="1">
      <alignment horizontal="left" vertical="center" wrapText="1"/>
    </xf>
    <xf numFmtId="0" fontId="4" fillId="2" borderId="51" xfId="0" applyNumberFormat="1" applyFont="1" applyFill="1" applyBorder="1" applyAlignment="1">
      <alignment vertical="center" wrapText="1"/>
    </xf>
    <xf numFmtId="0" fontId="4" fillId="2" borderId="51" xfId="0" applyNumberFormat="1" applyFont="1" applyFill="1" applyBorder="1" applyAlignment="1">
      <alignment horizontal="center" vertical="center" wrapText="1"/>
    </xf>
    <xf numFmtId="0" fontId="3" fillId="2" borderId="50" xfId="0" applyNumberFormat="1" applyFont="1" applyFill="1" applyBorder="1" applyAlignment="1">
      <alignment horizontal="center" vertical="center" wrapText="1"/>
    </xf>
    <xf numFmtId="0" fontId="3" fillId="2" borderId="47" xfId="0" applyNumberFormat="1" applyFont="1" applyFill="1" applyBorder="1" applyAlignment="1">
      <alignment horizontal="center" vertical="center" wrapText="1"/>
    </xf>
    <xf numFmtId="0" fontId="4" fillId="2" borderId="42" xfId="0" applyNumberFormat="1" applyFont="1" applyFill="1" applyBorder="1" applyAlignment="1">
      <alignment horizontal="center" vertical="center" wrapText="1"/>
    </xf>
    <xf numFmtId="0" fontId="3" fillId="2" borderId="48" xfId="0" applyNumberFormat="1" applyFont="1" applyFill="1" applyBorder="1" applyAlignment="1">
      <alignment horizontal="center" vertical="center" wrapText="1"/>
    </xf>
    <xf numFmtId="0" fontId="4" fillId="2" borderId="52" xfId="0" applyNumberFormat="1" applyFont="1" applyFill="1" applyBorder="1" applyAlignment="1">
      <alignment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0" xfId="0" applyNumberFormat="1" applyFont="1" applyFill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center"/>
    </xf>
    <xf numFmtId="0" fontId="6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horizontal="left" vertical="center"/>
    </xf>
    <xf numFmtId="0" fontId="11" fillId="2" borderId="0" xfId="0" applyNumberFormat="1" applyFont="1" applyFill="1" applyAlignment="1">
      <alignment horizontal="center" vertical="center" wrapText="1"/>
    </xf>
    <xf numFmtId="0" fontId="4" fillId="2" borderId="0" xfId="0" applyNumberFormat="1" applyFont="1" applyFill="1" applyAlignment="1">
      <alignment vertical="top"/>
    </xf>
    <xf numFmtId="0" fontId="5" fillId="2" borderId="36" xfId="0" applyNumberFormat="1" applyFont="1" applyFill="1" applyBorder="1" applyAlignment="1">
      <alignment horizontal="center" vertical="center"/>
    </xf>
    <xf numFmtId="0" fontId="3" fillId="2" borderId="0" xfId="0" applyNumberFormat="1" applyFont="1" applyFill="1"/>
    <xf numFmtId="0" fontId="5" fillId="2" borderId="39" xfId="0" applyNumberFormat="1" applyFont="1" applyFill="1" applyBorder="1" applyAlignment="1">
      <alignment horizontal="center" vertical="center" wrapText="1"/>
    </xf>
    <xf numFmtId="0" fontId="5" fillId="2" borderId="40" xfId="0" applyNumberFormat="1" applyFont="1" applyFill="1" applyBorder="1" applyAlignment="1">
      <alignment horizontal="center" vertical="center" wrapText="1"/>
    </xf>
    <xf numFmtId="2" fontId="3" fillId="2" borderId="25" xfId="0" applyNumberFormat="1" applyFont="1" applyFill="1" applyBorder="1" applyAlignment="1">
      <alignment horizontal="center" vertical="center" wrapText="1"/>
    </xf>
    <xf numFmtId="2" fontId="3" fillId="2" borderId="32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2" fontId="3" fillId="2" borderId="27" xfId="0" applyNumberFormat="1" applyFont="1" applyFill="1" applyBorder="1" applyAlignment="1">
      <alignment horizontal="center" vertical="center" wrapText="1"/>
    </xf>
    <xf numFmtId="2" fontId="3" fillId="2" borderId="33" xfId="0" applyNumberFormat="1" applyFont="1" applyFill="1" applyBorder="1" applyAlignment="1">
      <alignment horizontal="center" vertical="center" wrapText="1"/>
    </xf>
    <xf numFmtId="49" fontId="9" fillId="2" borderId="36" xfId="2" applyNumberFormat="1" applyFont="1" applyFill="1" applyBorder="1" applyAlignment="1">
      <alignment horizontal="center" vertical="center" wrapText="1"/>
    </xf>
    <xf numFmtId="49" fontId="9" fillId="2" borderId="42" xfId="2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wrapText="1"/>
    </xf>
    <xf numFmtId="2" fontId="3" fillId="2" borderId="37" xfId="0" applyNumberFormat="1" applyFont="1" applyFill="1" applyBorder="1" applyAlignment="1">
      <alignment horizontal="center" vertical="center"/>
    </xf>
    <xf numFmtId="2" fontId="3" fillId="2" borderId="30" xfId="0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 wrapText="1"/>
    </xf>
    <xf numFmtId="49" fontId="3" fillId="2" borderId="28" xfId="0" applyNumberFormat="1" applyFont="1" applyFill="1" applyBorder="1" applyAlignment="1">
      <alignment horizontal="center" vertical="center" wrapText="1"/>
    </xf>
    <xf numFmtId="49" fontId="3" fillId="2" borderId="34" xfId="0" applyNumberFormat="1" applyFont="1" applyFill="1" applyBorder="1" applyAlignment="1">
      <alignment horizontal="center" vertical="center" wrapText="1"/>
    </xf>
    <xf numFmtId="49" fontId="3" fillId="2" borderId="29" xfId="0" applyNumberFormat="1" applyFont="1" applyFill="1" applyBorder="1" applyAlignment="1">
      <alignment horizontal="center" vertical="center" wrapText="1"/>
    </xf>
    <xf numFmtId="49" fontId="3" fillId="2" borderId="3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/>
    <xf numFmtId="0" fontId="5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vertical="center" wrapText="1"/>
    </xf>
    <xf numFmtId="0" fontId="3" fillId="2" borderId="7" xfId="0" applyNumberFormat="1" applyFont="1" applyFill="1" applyBorder="1" applyAlignment="1">
      <alignment vertical="center" wrapText="1"/>
    </xf>
    <xf numFmtId="0" fontId="3" fillId="2" borderId="8" xfId="0" applyNumberFormat="1" applyFont="1" applyFill="1" applyBorder="1" applyAlignment="1">
      <alignment vertical="center" wrapText="1"/>
    </xf>
    <xf numFmtId="0" fontId="3" fillId="2" borderId="9" xfId="0" applyNumberFormat="1" applyFont="1" applyFill="1" applyBorder="1" applyAlignment="1">
      <alignment vertical="center" wrapText="1"/>
    </xf>
    <xf numFmtId="0" fontId="3" fillId="2" borderId="10" xfId="0" applyNumberFormat="1" applyFont="1" applyFill="1" applyBorder="1" applyAlignment="1">
      <alignment vertical="center" wrapText="1"/>
    </xf>
    <xf numFmtId="0" fontId="3" fillId="2" borderId="11" xfId="0" applyNumberFormat="1" applyFont="1" applyFill="1" applyBorder="1" applyAlignment="1">
      <alignment vertical="center" wrapText="1"/>
    </xf>
    <xf numFmtId="0" fontId="3" fillId="2" borderId="12" xfId="0" applyNumberFormat="1" applyFont="1" applyFill="1" applyBorder="1" applyAlignment="1">
      <alignment vertical="center" wrapText="1"/>
    </xf>
    <xf numFmtId="0" fontId="3" fillId="2" borderId="13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15" xfId="0" applyNumberFormat="1" applyFont="1" applyFill="1" applyBorder="1" applyAlignment="1">
      <alignment vertical="center" wrapText="1"/>
    </xf>
    <xf numFmtId="0" fontId="3" fillId="2" borderId="16" xfId="0" applyNumberFormat="1" applyFont="1" applyFill="1" applyBorder="1" applyAlignment="1">
      <alignment vertical="center" wrapText="1"/>
    </xf>
    <xf numFmtId="0" fontId="3" fillId="2" borderId="17" xfId="0" applyNumberFormat="1" applyFont="1" applyFill="1" applyBorder="1" applyAlignment="1">
      <alignment vertical="center" wrapText="1"/>
    </xf>
    <xf numFmtId="0" fontId="3" fillId="2" borderId="18" xfId="0" applyNumberFormat="1" applyFont="1" applyFill="1" applyBorder="1" applyAlignment="1">
      <alignment vertical="center" wrapText="1"/>
    </xf>
    <xf numFmtId="0" fontId="3" fillId="2" borderId="19" xfId="0" applyNumberFormat="1" applyFont="1" applyFill="1" applyBorder="1" applyAlignment="1">
      <alignment vertical="center" wrapText="1"/>
    </xf>
    <xf numFmtId="0" fontId="3" fillId="2" borderId="20" xfId="0" applyNumberFormat="1" applyFont="1" applyFill="1" applyBorder="1" applyAlignment="1">
      <alignment vertical="center" wrapText="1"/>
    </xf>
    <xf numFmtId="0" fontId="3" fillId="2" borderId="21" xfId="0" applyNumberFormat="1" applyFont="1" applyFill="1" applyBorder="1" applyAlignment="1">
      <alignment vertical="center" wrapText="1"/>
    </xf>
    <xf numFmtId="0" fontId="3" fillId="2" borderId="22" xfId="0" applyNumberFormat="1" applyFont="1" applyFill="1" applyBorder="1" applyAlignment="1">
      <alignment vertical="center" wrapText="1"/>
    </xf>
    <xf numFmtId="0" fontId="3" fillId="2" borderId="23" xfId="0" applyNumberFormat="1" applyFont="1" applyFill="1" applyBorder="1" applyAlignment="1">
      <alignment vertical="center" wrapText="1"/>
    </xf>
    <xf numFmtId="0" fontId="3" fillId="2" borderId="14" xfId="0" applyNumberFormat="1" applyFont="1" applyFill="1" applyBorder="1" applyAlignment="1">
      <alignment horizontal="center" vertical="center" wrapText="1"/>
    </xf>
    <xf numFmtId="0" fontId="3" fillId="2" borderId="38" xfId="0" applyNumberFormat="1" applyFont="1" applyFill="1" applyBorder="1" applyAlignment="1">
      <alignment horizontal="center" vertical="center" wrapText="1"/>
    </xf>
    <xf numFmtId="0" fontId="3" fillId="2" borderId="24" xfId="0" applyNumberFormat="1" applyFont="1" applyFill="1" applyBorder="1" applyAlignment="1">
      <alignment horizontal="center" vertical="center" wrapText="1"/>
    </xf>
    <xf numFmtId="0" fontId="3" fillId="2" borderId="46" xfId="0" applyNumberFormat="1" applyFont="1" applyFill="1" applyBorder="1" applyAlignment="1">
      <alignment horizontal="center" vertical="center" wrapText="1"/>
    </xf>
    <xf numFmtId="0" fontId="3" fillId="2" borderId="36" xfId="0" applyNumberFormat="1" applyFont="1" applyFill="1" applyBorder="1" applyAlignment="1">
      <alignment horizontal="center" vertical="center" wrapText="1"/>
    </xf>
    <xf numFmtId="0" fontId="3" fillId="2" borderId="42" xfId="0" applyNumberFormat="1" applyFont="1" applyFill="1" applyBorder="1" applyAlignment="1">
      <alignment horizontal="center" vertical="center" wrapText="1"/>
    </xf>
    <xf numFmtId="0" fontId="3" fillId="2" borderId="37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2" fontId="3" fillId="2" borderId="26" xfId="0" applyNumberFormat="1" applyFont="1" applyFill="1" applyBorder="1" applyAlignment="1">
      <alignment horizontal="center" vertical="center" wrapText="1"/>
    </xf>
    <xf numFmtId="2" fontId="3" fillId="2" borderId="3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02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8686801" y="3371850"/>
    <xdr:ext cx="647700" cy="238124"/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8686801" y="3371850"/>
          <a:ext cx="647700" cy="238124"/>
        </a:xfrm>
        <a:prstGeom prst="rect">
          <a:avLst/>
        </a:prstGeom>
      </xdr:spPr>
    </xdr:pic>
    <xdr:clientData/>
  </xdr:absoluteAnchor>
  <xdr:absoluteAnchor>
    <xdr:pos x="9610725" y="3267075"/>
    <xdr:ext cx="866775" cy="295275"/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/>
      </xdr:blipFill>
      <xdr:spPr>
        <a:xfrm>
          <a:off x="9610725" y="3267075"/>
          <a:ext cx="866775" cy="295275"/>
        </a:xfrm>
        <a:prstGeom prst="rect">
          <a:avLst/>
        </a:prstGeom>
      </xdr:spPr>
    </xdr:pic>
    <xdr:clientData/>
  </xdr:absoluteAnchor>
  <xdr:absoluteAnchor>
    <xdr:pos x="10782300" y="3324225"/>
    <xdr:ext cx="981075" cy="295275"/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/>
      </xdr:blipFill>
      <xdr:spPr>
        <a:xfrm>
          <a:off x="10782300" y="3324225"/>
          <a:ext cx="981075" cy="295275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3"/>
  <sheetViews>
    <sheetView tabSelected="1" topLeftCell="B34" zoomScale="70" zoomScaleNormal="70" workbookViewId="0">
      <selection activeCell="T13" sqref="T13"/>
    </sheetView>
  </sheetViews>
  <sheetFormatPr defaultColWidth="9.140625" defaultRowHeight="15" customHeight="1" x14ac:dyDescent="0.25"/>
  <cols>
    <col min="1" max="1" width="5" style="50" customWidth="1"/>
    <col min="2" max="2" width="43.5703125" style="17" customWidth="1"/>
    <col min="3" max="3" width="15.42578125" style="50" hidden="1" customWidth="1"/>
    <col min="4" max="4" width="11.140625" style="50" customWidth="1"/>
    <col min="5" max="5" width="7.42578125" style="50" bestFit="1" customWidth="1"/>
    <col min="6" max="6" width="14.85546875" style="20" bestFit="1" customWidth="1"/>
    <col min="7" max="7" width="15.42578125" style="20" customWidth="1"/>
    <col min="8" max="8" width="15.140625" style="21" customWidth="1"/>
    <col min="9" max="9" width="14.5703125" style="21" customWidth="1"/>
    <col min="10" max="10" width="15.28515625" style="20" customWidth="1"/>
    <col min="11" max="11" width="16.140625" style="20" customWidth="1"/>
    <col min="12" max="12" width="18" style="20" customWidth="1"/>
    <col min="13" max="13" width="13.7109375" style="50" bestFit="1" customWidth="1"/>
    <col min="14" max="16384" width="9.140625" style="50"/>
  </cols>
  <sheetData>
    <row r="1" spans="1:15" ht="9.75" customHeight="1" x14ac:dyDescent="0.25">
      <c r="F1" s="18"/>
      <c r="G1" s="18"/>
      <c r="H1" s="18"/>
      <c r="I1" s="18"/>
      <c r="J1" s="18"/>
      <c r="K1" s="18"/>
      <c r="L1" s="18"/>
      <c r="N1" s="19"/>
      <c r="O1" s="19"/>
    </row>
    <row r="2" spans="1:15" ht="15" hidden="1" customHeight="1" x14ac:dyDescent="0.25">
      <c r="N2" s="19"/>
      <c r="O2" s="19"/>
    </row>
    <row r="3" spans="1:15" ht="47.25" customHeight="1" x14ac:dyDescent="0.25">
      <c r="A3" s="60" t="s">
        <v>16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N3" s="19"/>
      <c r="O3" s="19"/>
    </row>
    <row r="4" spans="1:15" ht="9" customHeight="1" x14ac:dyDescent="0.25"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N4" s="19"/>
      <c r="O4" s="19"/>
    </row>
    <row r="5" spans="1:15" x14ac:dyDescent="0.25">
      <c r="J5" s="22"/>
      <c r="N5" s="19"/>
      <c r="O5" s="19"/>
    </row>
    <row r="6" spans="1:15" ht="47.25" customHeight="1" x14ac:dyDescent="0.25">
      <c r="A6" s="79" t="s">
        <v>0</v>
      </c>
      <c r="B6" s="80"/>
      <c r="C6" s="69" t="s">
        <v>85</v>
      </c>
      <c r="D6" s="70"/>
      <c r="E6" s="71"/>
      <c r="F6" s="72"/>
      <c r="G6" s="73"/>
      <c r="H6" s="74"/>
      <c r="I6" s="75"/>
      <c r="J6" s="76"/>
      <c r="K6" s="77"/>
      <c r="L6" s="78"/>
      <c r="N6" s="19"/>
      <c r="O6" s="19"/>
    </row>
    <row r="7" spans="1:15" ht="45" customHeight="1" x14ac:dyDescent="0.25">
      <c r="A7" s="79" t="s">
        <v>1</v>
      </c>
      <c r="B7" s="91"/>
      <c r="C7" s="81" t="s">
        <v>18</v>
      </c>
      <c r="D7" s="82"/>
      <c r="E7" s="83"/>
      <c r="F7" s="84"/>
      <c r="G7" s="85"/>
      <c r="H7" s="86"/>
      <c r="I7" s="87"/>
      <c r="J7" s="88"/>
      <c r="K7" s="89"/>
      <c r="L7" s="90"/>
      <c r="N7" s="19"/>
      <c r="O7" s="19"/>
    </row>
    <row r="8" spans="1:15" ht="16.5" customHeight="1" x14ac:dyDescent="0.25">
      <c r="A8" s="79" t="s">
        <v>2</v>
      </c>
      <c r="B8" s="92"/>
      <c r="C8" s="92"/>
      <c r="D8" s="92"/>
      <c r="E8" s="93"/>
      <c r="F8" s="93"/>
      <c r="G8" s="93"/>
      <c r="H8" s="93"/>
      <c r="I8" s="93"/>
      <c r="J8" s="93"/>
      <c r="K8" s="93"/>
      <c r="L8" s="94"/>
      <c r="M8" s="23"/>
      <c r="N8" s="19"/>
      <c r="O8" s="19"/>
    </row>
    <row r="9" spans="1:15" ht="16.5" customHeight="1" x14ac:dyDescent="0.25">
      <c r="A9" s="97" t="s">
        <v>3</v>
      </c>
      <c r="B9" s="95" t="s">
        <v>4</v>
      </c>
      <c r="C9" s="95"/>
      <c r="D9" s="95" t="s">
        <v>5</v>
      </c>
      <c r="E9" s="99" t="s">
        <v>14</v>
      </c>
      <c r="F9" s="16" t="s">
        <v>6</v>
      </c>
      <c r="G9" s="16" t="s">
        <v>7</v>
      </c>
      <c r="H9" s="16" t="s">
        <v>8</v>
      </c>
      <c r="I9" s="53" t="s">
        <v>9</v>
      </c>
      <c r="J9" s="63" t="s">
        <v>10</v>
      </c>
      <c r="K9" s="63" t="s">
        <v>11</v>
      </c>
      <c r="L9" s="61" t="s">
        <v>12</v>
      </c>
      <c r="M9" s="58" t="s">
        <v>17</v>
      </c>
      <c r="N9" s="19"/>
      <c r="O9" s="19"/>
    </row>
    <row r="10" spans="1:15" ht="36" customHeight="1" x14ac:dyDescent="0.25">
      <c r="A10" s="98"/>
      <c r="B10" s="95"/>
      <c r="C10" s="95"/>
      <c r="D10" s="95"/>
      <c r="E10" s="100"/>
      <c r="F10" s="53" t="s">
        <v>80</v>
      </c>
      <c r="G10" s="53" t="s">
        <v>79</v>
      </c>
      <c r="H10" s="53" t="s">
        <v>79</v>
      </c>
      <c r="I10" s="56"/>
      <c r="J10" s="64"/>
      <c r="K10" s="66"/>
      <c r="L10" s="62"/>
      <c r="M10" s="58"/>
      <c r="N10" s="19"/>
      <c r="O10" s="19"/>
    </row>
    <row r="11" spans="1:15" ht="51.75" customHeight="1" x14ac:dyDescent="0.25">
      <c r="A11" s="98"/>
      <c r="B11" s="96"/>
      <c r="C11" s="96"/>
      <c r="D11" s="96"/>
      <c r="E11" s="100"/>
      <c r="F11" s="54"/>
      <c r="G11" s="54"/>
      <c r="H11" s="54"/>
      <c r="I11" s="57"/>
      <c r="J11" s="65"/>
      <c r="K11" s="67"/>
      <c r="L11" s="62"/>
      <c r="M11" s="59"/>
      <c r="N11" s="19"/>
      <c r="O11" s="19"/>
    </row>
    <row r="12" spans="1:15" s="30" customFormat="1" ht="30" x14ac:dyDescent="0.25">
      <c r="A12" s="24">
        <v>1</v>
      </c>
      <c r="B12" s="25" t="s">
        <v>20</v>
      </c>
      <c r="C12" s="26"/>
      <c r="D12" s="27" t="s">
        <v>15</v>
      </c>
      <c r="E12" s="28">
        <v>3</v>
      </c>
      <c r="F12" s="13">
        <v>1040.98</v>
      </c>
      <c r="G12" s="13">
        <v>1040</v>
      </c>
      <c r="H12" s="13">
        <v>1100</v>
      </c>
      <c r="I12" s="1">
        <f>((F12+G12+H12)/3)</f>
        <v>1060.3266666666666</v>
      </c>
      <c r="J12" s="9">
        <f t="shared" ref="J12:K43" si="0">_xlfn.STDEV.S(F12:H12)</f>
        <v>34.361608421803147</v>
      </c>
      <c r="K12" s="9">
        <f t="shared" si="0"/>
        <v>30.51542439367223</v>
      </c>
      <c r="L12" s="13">
        <f>E12*F12</f>
        <v>3122.94</v>
      </c>
      <c r="M12" s="49" t="s">
        <v>81</v>
      </c>
      <c r="N12" s="31"/>
      <c r="O12" s="31"/>
    </row>
    <row r="13" spans="1:15" s="30" customFormat="1" ht="30" x14ac:dyDescent="0.25">
      <c r="A13" s="24">
        <v>2</v>
      </c>
      <c r="B13" s="32" t="s">
        <v>38</v>
      </c>
      <c r="C13" s="15"/>
      <c r="D13" s="27" t="s">
        <v>19</v>
      </c>
      <c r="E13" s="28">
        <v>2</v>
      </c>
      <c r="F13" s="13">
        <v>1158.72</v>
      </c>
      <c r="G13" s="13">
        <v>150</v>
      </c>
      <c r="H13" s="13">
        <v>1158.72</v>
      </c>
      <c r="I13" s="1">
        <f t="shared" ref="I13:I18" si="1">(F13+G13+H13)/3</f>
        <v>822.48</v>
      </c>
      <c r="J13" s="9">
        <f t="shared" si="0"/>
        <v>582.38476353695933</v>
      </c>
      <c r="K13" s="10">
        <f t="shared" ref="K13:K26" si="2">J13/I13*100</f>
        <v>70.808379965100585</v>
      </c>
      <c r="L13" s="13">
        <f>E13*F13</f>
        <v>2317.44</v>
      </c>
      <c r="M13" s="49" t="s">
        <v>81</v>
      </c>
      <c r="N13" s="31"/>
      <c r="O13" s="31"/>
    </row>
    <row r="14" spans="1:15" s="30" customFormat="1" x14ac:dyDescent="0.25">
      <c r="A14" s="24">
        <v>3</v>
      </c>
      <c r="B14" s="32" t="s">
        <v>29</v>
      </c>
      <c r="C14" s="15"/>
      <c r="D14" s="27" t="s">
        <v>15</v>
      </c>
      <c r="E14" s="28">
        <v>5</v>
      </c>
      <c r="F14" s="13">
        <f>979.36</f>
        <v>979.36</v>
      </c>
      <c r="G14" s="13">
        <v>980</v>
      </c>
      <c r="H14" s="13">
        <f t="shared" ref="H14" si="3">979.36</f>
        <v>979.36</v>
      </c>
      <c r="I14" s="1">
        <f t="shared" si="1"/>
        <v>979.57333333333338</v>
      </c>
      <c r="J14" s="9">
        <f t="shared" si="0"/>
        <v>0.36950417228135263</v>
      </c>
      <c r="K14" s="10">
        <f t="shared" si="2"/>
        <v>3.7720930093512066E-2</v>
      </c>
      <c r="L14" s="13">
        <f t="shared" ref="L14:L70" si="4">E14*F14</f>
        <v>4896.8</v>
      </c>
      <c r="M14" s="29" t="s">
        <v>82</v>
      </c>
      <c r="N14" s="31"/>
      <c r="O14" s="31"/>
    </row>
    <row r="15" spans="1:15" s="30" customFormat="1" ht="45" x14ac:dyDescent="0.25">
      <c r="A15" s="24">
        <v>4</v>
      </c>
      <c r="B15" s="32" t="s">
        <v>30</v>
      </c>
      <c r="C15" s="15"/>
      <c r="D15" s="27" t="s">
        <v>15</v>
      </c>
      <c r="E15" s="28">
        <v>10</v>
      </c>
      <c r="F15" s="13">
        <f>431.27</f>
        <v>431.27</v>
      </c>
      <c r="G15" s="13">
        <v>450</v>
      </c>
      <c r="H15" s="13">
        <f t="shared" ref="H15" si="5">431.27</f>
        <v>431.27</v>
      </c>
      <c r="I15" s="1">
        <f t="shared" si="1"/>
        <v>437.51333333333332</v>
      </c>
      <c r="J15" s="9">
        <f t="shared" si="0"/>
        <v>10.8137705419217</v>
      </c>
      <c r="K15" s="10">
        <f t="shared" si="2"/>
        <v>2.4716436547278637</v>
      </c>
      <c r="L15" s="13">
        <f t="shared" si="4"/>
        <v>4312.7</v>
      </c>
      <c r="M15" s="29" t="s">
        <v>82</v>
      </c>
      <c r="N15" s="31"/>
      <c r="O15" s="31"/>
    </row>
    <row r="16" spans="1:15" s="30" customFormat="1" x14ac:dyDescent="0.25">
      <c r="A16" s="24">
        <v>5</v>
      </c>
      <c r="B16" s="32" t="s">
        <v>31</v>
      </c>
      <c r="C16" s="15"/>
      <c r="D16" s="27" t="s">
        <v>15</v>
      </c>
      <c r="E16" s="28">
        <v>8</v>
      </c>
      <c r="F16" s="13">
        <v>381.3</v>
      </c>
      <c r="G16" s="13">
        <v>390</v>
      </c>
      <c r="H16" s="13">
        <v>398</v>
      </c>
      <c r="I16" s="1">
        <f t="shared" si="1"/>
        <v>389.76666666666665</v>
      </c>
      <c r="J16" s="9">
        <f t="shared" si="0"/>
        <v>8.3524447518875125</v>
      </c>
      <c r="K16" s="10">
        <f t="shared" si="2"/>
        <v>2.1429345981067764</v>
      </c>
      <c r="L16" s="13">
        <f t="shared" si="4"/>
        <v>3050.4</v>
      </c>
      <c r="M16" s="29" t="s">
        <v>82</v>
      </c>
      <c r="N16" s="31"/>
      <c r="O16" s="31"/>
    </row>
    <row r="17" spans="1:15" s="30" customFormat="1" ht="30" x14ac:dyDescent="0.25">
      <c r="A17" s="24">
        <v>6</v>
      </c>
      <c r="B17" s="32" t="s">
        <v>32</v>
      </c>
      <c r="C17" s="15"/>
      <c r="D17" s="27" t="s">
        <v>15</v>
      </c>
      <c r="E17" s="28">
        <v>5</v>
      </c>
      <c r="F17" s="13">
        <v>7783.58</v>
      </c>
      <c r="G17" s="13">
        <v>7800</v>
      </c>
      <c r="H17" s="13">
        <v>7890</v>
      </c>
      <c r="I17" s="1">
        <f t="shared" si="1"/>
        <v>7824.5266666666676</v>
      </c>
      <c r="J17" s="9">
        <f t="shared" si="0"/>
        <v>57.292862848118666</v>
      </c>
      <c r="K17" s="10">
        <f t="shared" si="2"/>
        <v>0.73222145298823604</v>
      </c>
      <c r="L17" s="13">
        <f t="shared" si="4"/>
        <v>38917.9</v>
      </c>
      <c r="M17" s="29" t="s">
        <v>82</v>
      </c>
      <c r="N17" s="31"/>
      <c r="O17" s="31"/>
    </row>
    <row r="18" spans="1:15" s="30" customFormat="1" ht="30" x14ac:dyDescent="0.25">
      <c r="A18" s="24">
        <v>7</v>
      </c>
      <c r="B18" s="32" t="s">
        <v>39</v>
      </c>
      <c r="C18" s="15"/>
      <c r="D18" s="27" t="s">
        <v>15</v>
      </c>
      <c r="E18" s="28">
        <v>15</v>
      </c>
      <c r="F18" s="13">
        <v>387.93</v>
      </c>
      <c r="G18" s="14">
        <v>389</v>
      </c>
      <c r="H18" s="13">
        <v>401</v>
      </c>
      <c r="I18" s="1">
        <f t="shared" si="1"/>
        <v>392.64333333333337</v>
      </c>
      <c r="J18" s="9">
        <f t="shared" si="0"/>
        <v>7.256833561088011</v>
      </c>
      <c r="K18" s="10">
        <f t="shared" si="2"/>
        <v>1.8481998661434917</v>
      </c>
      <c r="L18" s="13">
        <f t="shared" si="4"/>
        <v>5818.95</v>
      </c>
      <c r="M18" s="29" t="s">
        <v>82</v>
      </c>
      <c r="N18" s="31"/>
      <c r="O18" s="31"/>
    </row>
    <row r="19" spans="1:15" s="30" customFormat="1" x14ac:dyDescent="0.25">
      <c r="A19" s="24">
        <v>8</v>
      </c>
      <c r="B19" s="32" t="s">
        <v>40</v>
      </c>
      <c r="C19" s="15"/>
      <c r="D19" s="27" t="s">
        <v>15</v>
      </c>
      <c r="E19" s="28">
        <v>5</v>
      </c>
      <c r="F19" s="13">
        <v>267.95</v>
      </c>
      <c r="G19" s="13">
        <v>270</v>
      </c>
      <c r="H19" s="13">
        <v>275</v>
      </c>
      <c r="I19" s="13">
        <v>267.95</v>
      </c>
      <c r="J19" s="9">
        <f t="shared" si="0"/>
        <v>3.6264077726220156</v>
      </c>
      <c r="K19" s="10">
        <f t="shared" si="2"/>
        <v>1.353389726673639</v>
      </c>
      <c r="L19" s="13">
        <f t="shared" si="4"/>
        <v>1339.75</v>
      </c>
      <c r="M19" s="29" t="s">
        <v>82</v>
      </c>
      <c r="N19" s="31"/>
      <c r="O19" s="31"/>
    </row>
    <row r="20" spans="1:15" s="30" customFormat="1" x14ac:dyDescent="0.25">
      <c r="A20" s="24">
        <v>9</v>
      </c>
      <c r="B20" s="32" t="s">
        <v>41</v>
      </c>
      <c r="C20" s="15"/>
      <c r="D20" s="27" t="s">
        <v>15</v>
      </c>
      <c r="E20" s="28">
        <v>5</v>
      </c>
      <c r="F20" s="13">
        <v>296.92</v>
      </c>
      <c r="G20" s="13">
        <v>270</v>
      </c>
      <c r="H20" s="13">
        <v>275</v>
      </c>
      <c r="I20" s="13">
        <v>296.92</v>
      </c>
      <c r="J20" s="9">
        <f t="shared" si="0"/>
        <v>14.318826767581214</v>
      </c>
      <c r="K20" s="10">
        <f t="shared" si="2"/>
        <v>4.8224527709757554</v>
      </c>
      <c r="L20" s="13">
        <f t="shared" si="4"/>
        <v>1484.6000000000001</v>
      </c>
      <c r="M20" s="29" t="s">
        <v>82</v>
      </c>
      <c r="N20" s="31"/>
      <c r="O20" s="31"/>
    </row>
    <row r="21" spans="1:15" s="30" customFormat="1" x14ac:dyDescent="0.25">
      <c r="A21" s="24">
        <v>10</v>
      </c>
      <c r="B21" s="32" t="s">
        <v>33</v>
      </c>
      <c r="C21" s="15"/>
      <c r="D21" s="27" t="s">
        <v>15</v>
      </c>
      <c r="E21" s="28">
        <v>5</v>
      </c>
      <c r="F21" s="13">
        <v>280.02</v>
      </c>
      <c r="G21" s="13">
        <v>290</v>
      </c>
      <c r="H21" s="13">
        <v>280</v>
      </c>
      <c r="I21" s="13">
        <v>280.02</v>
      </c>
      <c r="J21" s="9">
        <f t="shared" si="0"/>
        <v>5.767737858120813</v>
      </c>
      <c r="K21" s="10">
        <f t="shared" si="2"/>
        <v>2.0597592522394166</v>
      </c>
      <c r="L21" s="13">
        <f t="shared" si="4"/>
        <v>1400.1</v>
      </c>
      <c r="M21" s="29" t="s">
        <v>82</v>
      </c>
      <c r="N21" s="31"/>
      <c r="O21" s="31"/>
    </row>
    <row r="22" spans="1:15" s="30" customFormat="1" ht="30" x14ac:dyDescent="0.25">
      <c r="A22" s="24">
        <v>11</v>
      </c>
      <c r="B22" s="32" t="s">
        <v>42</v>
      </c>
      <c r="C22" s="15"/>
      <c r="D22" s="27" t="s">
        <v>15</v>
      </c>
      <c r="E22" s="28">
        <v>5</v>
      </c>
      <c r="F22" s="13">
        <v>287.27</v>
      </c>
      <c r="G22" s="13">
        <v>290</v>
      </c>
      <c r="H22" s="13">
        <v>295</v>
      </c>
      <c r="I22" s="13">
        <v>287.27</v>
      </c>
      <c r="J22" s="9">
        <f t="shared" si="0"/>
        <v>3.9201573097687543</v>
      </c>
      <c r="K22" s="10">
        <f t="shared" si="2"/>
        <v>1.3646246770525132</v>
      </c>
      <c r="L22" s="13">
        <f t="shared" si="4"/>
        <v>1436.35</v>
      </c>
      <c r="M22" s="29" t="s">
        <v>82</v>
      </c>
      <c r="N22" s="31"/>
      <c r="O22" s="31"/>
    </row>
    <row r="23" spans="1:15" s="30" customFormat="1" x14ac:dyDescent="0.25">
      <c r="A23" s="24">
        <v>12</v>
      </c>
      <c r="B23" s="32" t="s">
        <v>43</v>
      </c>
      <c r="C23" s="15"/>
      <c r="D23" s="27" t="s">
        <v>15</v>
      </c>
      <c r="E23" s="28">
        <v>5</v>
      </c>
      <c r="F23" s="13">
        <v>567.66</v>
      </c>
      <c r="G23" s="13">
        <v>590</v>
      </c>
      <c r="H23" s="13">
        <v>590</v>
      </c>
      <c r="I23" s="13">
        <v>567.66</v>
      </c>
      <c r="J23" s="9">
        <f t="shared" si="0"/>
        <v>12.89800501369626</v>
      </c>
      <c r="K23" s="10">
        <f t="shared" si="2"/>
        <v>2.2721356117563789</v>
      </c>
      <c r="L23" s="13">
        <f t="shared" si="4"/>
        <v>2838.2999999999997</v>
      </c>
      <c r="M23" s="29" t="s">
        <v>82</v>
      </c>
      <c r="N23" s="31"/>
      <c r="O23" s="31"/>
    </row>
    <row r="24" spans="1:15" s="30" customFormat="1" x14ac:dyDescent="0.25">
      <c r="A24" s="24">
        <v>13</v>
      </c>
      <c r="B24" s="32" t="s">
        <v>34</v>
      </c>
      <c r="C24" s="33"/>
      <c r="D24" s="27" t="s">
        <v>15</v>
      </c>
      <c r="E24" s="34">
        <v>3</v>
      </c>
      <c r="F24" s="13">
        <v>1117.33</v>
      </c>
      <c r="G24" s="13">
        <v>1200</v>
      </c>
      <c r="H24" s="13">
        <v>1200</v>
      </c>
      <c r="I24" s="13">
        <v>1117.33</v>
      </c>
      <c r="J24" s="9">
        <f t="shared" si="0"/>
        <v>47.729546753906405</v>
      </c>
      <c r="K24" s="10">
        <f t="shared" si="2"/>
        <v>4.2717502218598273</v>
      </c>
      <c r="L24" s="13">
        <f t="shared" si="4"/>
        <v>3351.99</v>
      </c>
      <c r="M24" s="29" t="s">
        <v>82</v>
      </c>
      <c r="N24" s="31"/>
      <c r="O24" s="31"/>
    </row>
    <row r="25" spans="1:15" s="30" customFormat="1" ht="34.5" customHeight="1" x14ac:dyDescent="0.25">
      <c r="A25" s="24">
        <v>14</v>
      </c>
      <c r="B25" s="32" t="s">
        <v>35</v>
      </c>
      <c r="C25" s="15"/>
      <c r="D25" s="27" t="s">
        <v>15</v>
      </c>
      <c r="E25" s="12">
        <v>5</v>
      </c>
      <c r="F25" s="13">
        <v>699.09</v>
      </c>
      <c r="G25" s="13">
        <v>701</v>
      </c>
      <c r="H25" s="13">
        <v>702</v>
      </c>
      <c r="I25" s="13">
        <v>699.09</v>
      </c>
      <c r="J25" s="9">
        <f t="shared" si="0"/>
        <v>1.4785240388080547</v>
      </c>
      <c r="K25" s="10">
        <f t="shared" si="2"/>
        <v>0.2114926602880966</v>
      </c>
      <c r="L25" s="13">
        <f t="shared" si="4"/>
        <v>3495.4500000000003</v>
      </c>
      <c r="M25" s="29" t="s">
        <v>82</v>
      </c>
      <c r="N25" s="31"/>
      <c r="O25" s="31"/>
    </row>
    <row r="26" spans="1:15" s="30" customFormat="1" ht="47.25" customHeight="1" x14ac:dyDescent="0.25">
      <c r="A26" s="24">
        <v>15</v>
      </c>
      <c r="B26" s="32" t="s">
        <v>36</v>
      </c>
      <c r="C26" s="15"/>
      <c r="D26" s="27" t="s">
        <v>15</v>
      </c>
      <c r="E26" s="12">
        <v>3</v>
      </c>
      <c r="F26" s="13">
        <v>824.51</v>
      </c>
      <c r="G26" s="13">
        <v>850</v>
      </c>
      <c r="H26" s="13">
        <v>824.51</v>
      </c>
      <c r="I26" s="13">
        <v>824.51</v>
      </c>
      <c r="J26" s="9">
        <f t="shared" si="0"/>
        <v>14.716658361643566</v>
      </c>
      <c r="K26" s="10">
        <f t="shared" si="2"/>
        <v>1.7848974981071866</v>
      </c>
      <c r="L26" s="13">
        <f t="shared" si="4"/>
        <v>2473.5299999999997</v>
      </c>
      <c r="M26" s="29" t="s">
        <v>82</v>
      </c>
      <c r="N26" s="31"/>
      <c r="O26" s="31"/>
    </row>
    <row r="27" spans="1:15" s="30" customFormat="1" x14ac:dyDescent="0.25">
      <c r="A27" s="24">
        <v>16</v>
      </c>
      <c r="B27" s="32" t="s">
        <v>37</v>
      </c>
      <c r="C27" s="15"/>
      <c r="D27" s="27" t="s">
        <v>15</v>
      </c>
      <c r="E27" s="12">
        <v>10</v>
      </c>
      <c r="F27" s="13">
        <v>104.24</v>
      </c>
      <c r="G27" s="13">
        <v>110</v>
      </c>
      <c r="H27" s="13">
        <v>112</v>
      </c>
      <c r="I27" s="13">
        <v>104.24</v>
      </c>
      <c r="J27" s="9">
        <f t="shared" si="0"/>
        <v>4.0289618183017515</v>
      </c>
      <c r="K27" s="10">
        <f t="shared" ref="K27:K30" si="6">J27/I27*100</f>
        <v>3.8650823276110433</v>
      </c>
      <c r="L27" s="13">
        <f t="shared" si="4"/>
        <v>1042.3999999999999</v>
      </c>
      <c r="M27" s="29" t="s">
        <v>82</v>
      </c>
      <c r="N27" s="31"/>
      <c r="O27" s="31"/>
    </row>
    <row r="28" spans="1:15" s="30" customFormat="1" x14ac:dyDescent="0.25">
      <c r="A28" s="24">
        <v>17</v>
      </c>
      <c r="B28" s="32" t="s">
        <v>44</v>
      </c>
      <c r="C28" s="15"/>
      <c r="D28" s="27" t="s">
        <v>15</v>
      </c>
      <c r="E28" s="12">
        <v>5</v>
      </c>
      <c r="F28" s="13">
        <v>128.52000000000001</v>
      </c>
      <c r="G28" s="13">
        <v>132</v>
      </c>
      <c r="H28" s="13">
        <v>130</v>
      </c>
      <c r="I28" s="13">
        <v>128.52000000000001</v>
      </c>
      <c r="J28" s="9">
        <f t="shared" si="0"/>
        <v>1.7464630924623963</v>
      </c>
      <c r="K28" s="10">
        <f t="shared" si="6"/>
        <v>1.3589037445241177</v>
      </c>
      <c r="L28" s="13">
        <f t="shared" si="4"/>
        <v>642.6</v>
      </c>
      <c r="M28" s="29" t="s">
        <v>82</v>
      </c>
      <c r="N28" s="31"/>
      <c r="O28" s="31"/>
    </row>
    <row r="29" spans="1:15" s="30" customFormat="1" ht="32.25" customHeight="1" x14ac:dyDescent="0.25">
      <c r="A29" s="24">
        <v>18</v>
      </c>
      <c r="B29" s="32" t="s">
        <v>45</v>
      </c>
      <c r="C29" s="15"/>
      <c r="D29" s="27" t="s">
        <v>15</v>
      </c>
      <c r="E29" s="12">
        <v>10</v>
      </c>
      <c r="F29" s="13">
        <v>95.44</v>
      </c>
      <c r="G29" s="13">
        <v>99</v>
      </c>
      <c r="H29" s="13">
        <v>96</v>
      </c>
      <c r="I29" s="13">
        <v>95.44</v>
      </c>
      <c r="J29" s="9">
        <f t="shared" si="0"/>
        <v>1.914297085964803</v>
      </c>
      <c r="K29" s="10">
        <f t="shared" si="6"/>
        <v>2.0057597296362144</v>
      </c>
      <c r="L29" s="13">
        <f t="shared" si="4"/>
        <v>954.4</v>
      </c>
      <c r="M29" s="29" t="s">
        <v>82</v>
      </c>
      <c r="N29" s="31"/>
      <c r="O29" s="31"/>
    </row>
    <row r="30" spans="1:15" s="30" customFormat="1" ht="30" x14ac:dyDescent="0.25">
      <c r="A30" s="24">
        <v>19</v>
      </c>
      <c r="B30" s="32" t="s">
        <v>46</v>
      </c>
      <c r="C30" s="15"/>
      <c r="D30" s="27" t="s">
        <v>15</v>
      </c>
      <c r="E30" s="12">
        <v>5</v>
      </c>
      <c r="F30" s="13">
        <v>201.64</v>
      </c>
      <c r="G30" s="13">
        <v>201.64</v>
      </c>
      <c r="H30" s="13">
        <v>201.64</v>
      </c>
      <c r="I30" s="13">
        <v>201.64</v>
      </c>
      <c r="J30" s="9">
        <f t="shared" si="0"/>
        <v>0</v>
      </c>
      <c r="K30" s="10">
        <f t="shared" si="6"/>
        <v>0</v>
      </c>
      <c r="L30" s="13">
        <f t="shared" si="4"/>
        <v>1008.1999999999999</v>
      </c>
      <c r="M30" s="29" t="s">
        <v>82</v>
      </c>
      <c r="N30" s="31"/>
      <c r="O30" s="31"/>
    </row>
    <row r="31" spans="1:15" s="30" customFormat="1" ht="30" x14ac:dyDescent="0.25">
      <c r="A31" s="24">
        <v>20</v>
      </c>
      <c r="B31" s="32" t="s">
        <v>47</v>
      </c>
      <c r="C31" s="15"/>
      <c r="D31" s="27" t="s">
        <v>15</v>
      </c>
      <c r="E31" s="12">
        <v>5</v>
      </c>
      <c r="F31" s="13">
        <v>117.85</v>
      </c>
      <c r="G31" s="13">
        <v>119</v>
      </c>
      <c r="H31" s="13">
        <v>119</v>
      </c>
      <c r="I31" s="13">
        <v>117.85</v>
      </c>
      <c r="J31" s="9">
        <f t="shared" si="0"/>
        <v>0.6639528095680729</v>
      </c>
      <c r="K31" s="10">
        <f t="shared" ref="K31:K70" si="7">J31/I31*100</f>
        <v>0.5633880437573805</v>
      </c>
      <c r="L31" s="13">
        <f t="shared" si="4"/>
        <v>589.25</v>
      </c>
      <c r="M31" s="29" t="s">
        <v>82</v>
      </c>
      <c r="N31" s="31"/>
      <c r="O31" s="31"/>
    </row>
    <row r="32" spans="1:15" s="30" customFormat="1" ht="30" x14ac:dyDescent="0.25">
      <c r="A32" s="24">
        <v>21</v>
      </c>
      <c r="B32" s="32" t="s">
        <v>21</v>
      </c>
      <c r="C32" s="15"/>
      <c r="D32" s="27" t="s">
        <v>15</v>
      </c>
      <c r="E32" s="35">
        <v>1</v>
      </c>
      <c r="F32" s="13">
        <v>6722.2</v>
      </c>
      <c r="G32" s="13">
        <v>6722.2</v>
      </c>
      <c r="H32" s="13">
        <v>6722.2</v>
      </c>
      <c r="I32" s="13">
        <v>6722.2</v>
      </c>
      <c r="J32" s="9">
        <f t="shared" si="0"/>
        <v>0</v>
      </c>
      <c r="K32" s="10">
        <f t="shared" si="7"/>
        <v>0</v>
      </c>
      <c r="L32" s="13">
        <f t="shared" si="4"/>
        <v>6722.2</v>
      </c>
      <c r="M32" s="29" t="s">
        <v>82</v>
      </c>
      <c r="N32" s="31"/>
      <c r="O32" s="31"/>
    </row>
    <row r="33" spans="1:15" s="30" customFormat="1" ht="30" x14ac:dyDescent="0.25">
      <c r="A33" s="24">
        <v>22</v>
      </c>
      <c r="B33" s="32" t="s">
        <v>22</v>
      </c>
      <c r="C33" s="15"/>
      <c r="D33" s="27" t="s">
        <v>15</v>
      </c>
      <c r="E33" s="36">
        <v>1</v>
      </c>
      <c r="F33" s="13">
        <v>8491.2000000000007</v>
      </c>
      <c r="G33" s="13">
        <v>8491.2000000000007</v>
      </c>
      <c r="H33" s="13">
        <v>8491.2000000000007</v>
      </c>
      <c r="I33" s="13">
        <v>8491.2000000000007</v>
      </c>
      <c r="J33" s="9">
        <f t="shared" si="0"/>
        <v>0</v>
      </c>
      <c r="K33" s="10">
        <f t="shared" si="7"/>
        <v>0</v>
      </c>
      <c r="L33" s="13">
        <f t="shared" si="4"/>
        <v>8491.2000000000007</v>
      </c>
      <c r="M33" s="29" t="s">
        <v>82</v>
      </c>
      <c r="N33" s="31"/>
      <c r="O33" s="31"/>
    </row>
    <row r="34" spans="1:15" s="30" customFormat="1" ht="30" x14ac:dyDescent="0.25">
      <c r="A34" s="24">
        <v>23</v>
      </c>
      <c r="B34" s="32" t="s">
        <v>23</v>
      </c>
      <c r="C34" s="15"/>
      <c r="D34" s="27" t="s">
        <v>15</v>
      </c>
      <c r="E34" s="36">
        <v>2</v>
      </c>
      <c r="F34" s="13">
        <v>4245.6000000000004</v>
      </c>
      <c r="G34" s="13">
        <v>4320</v>
      </c>
      <c r="H34" s="13">
        <v>4350</v>
      </c>
      <c r="I34" s="13">
        <v>4245.6000000000004</v>
      </c>
      <c r="J34" s="9">
        <f t="shared" si="0"/>
        <v>53.750534881059352</v>
      </c>
      <c r="K34" s="10">
        <f t="shared" si="7"/>
        <v>1.2660291803528205</v>
      </c>
      <c r="L34" s="13">
        <f t="shared" si="4"/>
        <v>8491.2000000000007</v>
      </c>
      <c r="M34" s="29" t="s">
        <v>82</v>
      </c>
      <c r="N34" s="31"/>
      <c r="O34" s="31"/>
    </row>
    <row r="35" spans="1:15" s="30" customFormat="1" x14ac:dyDescent="0.25">
      <c r="A35" s="24">
        <v>24</v>
      </c>
      <c r="B35" s="32" t="s">
        <v>48</v>
      </c>
      <c r="C35" s="15"/>
      <c r="D35" s="27" t="s">
        <v>15</v>
      </c>
      <c r="E35" s="36">
        <v>3</v>
      </c>
      <c r="F35" s="13">
        <v>307.26</v>
      </c>
      <c r="G35" s="13">
        <v>340</v>
      </c>
      <c r="H35" s="13">
        <v>307.26</v>
      </c>
      <c r="I35" s="13">
        <v>307.26</v>
      </c>
      <c r="J35" s="9">
        <f t="shared" si="0"/>
        <v>18.902447813268353</v>
      </c>
      <c r="K35" s="10">
        <f t="shared" si="7"/>
        <v>6.1519390136263601</v>
      </c>
      <c r="L35" s="13">
        <f t="shared" si="4"/>
        <v>921.78</v>
      </c>
      <c r="M35" s="29" t="s">
        <v>82</v>
      </c>
      <c r="N35" s="31"/>
      <c r="O35" s="31"/>
    </row>
    <row r="36" spans="1:15" s="30" customFormat="1" ht="45" x14ac:dyDescent="0.25">
      <c r="A36" s="24">
        <v>25</v>
      </c>
      <c r="B36" s="32" t="s">
        <v>49</v>
      </c>
      <c r="C36" s="15"/>
      <c r="D36" s="27" t="s">
        <v>15</v>
      </c>
      <c r="E36" s="36">
        <v>5</v>
      </c>
      <c r="F36" s="13">
        <v>334.52</v>
      </c>
      <c r="G36" s="13">
        <v>350</v>
      </c>
      <c r="H36" s="13">
        <v>348</v>
      </c>
      <c r="I36" s="13">
        <v>334.52</v>
      </c>
      <c r="J36" s="9">
        <f t="shared" si="0"/>
        <v>8.4196278619267666</v>
      </c>
      <c r="K36" s="10">
        <f t="shared" si="7"/>
        <v>2.5169280945613917</v>
      </c>
      <c r="L36" s="13">
        <f t="shared" si="4"/>
        <v>1672.6</v>
      </c>
      <c r="M36" s="29" t="s">
        <v>82</v>
      </c>
      <c r="N36" s="31"/>
      <c r="O36" s="31"/>
    </row>
    <row r="37" spans="1:15" s="30" customFormat="1" x14ac:dyDescent="0.25">
      <c r="A37" s="24">
        <v>26</v>
      </c>
      <c r="B37" s="32" t="s">
        <v>50</v>
      </c>
      <c r="C37" s="15"/>
      <c r="D37" s="27" t="s">
        <v>15</v>
      </c>
      <c r="E37" s="36">
        <v>4</v>
      </c>
      <c r="F37" s="13">
        <v>775.29</v>
      </c>
      <c r="G37" s="13">
        <v>768</v>
      </c>
      <c r="H37" s="13">
        <v>770</v>
      </c>
      <c r="I37" s="13">
        <v>775.29</v>
      </c>
      <c r="J37" s="9">
        <f t="shared" si="0"/>
        <v>3.7667005898177224</v>
      </c>
      <c r="K37" s="10">
        <f t="shared" si="7"/>
        <v>0.48584408283580632</v>
      </c>
      <c r="L37" s="13">
        <f>E37*F37</f>
        <v>3101.16</v>
      </c>
      <c r="M37" s="29" t="s">
        <v>82</v>
      </c>
      <c r="N37" s="31"/>
      <c r="O37" s="31"/>
    </row>
    <row r="38" spans="1:15" s="30" customFormat="1" ht="30" x14ac:dyDescent="0.25">
      <c r="A38" s="24">
        <v>27</v>
      </c>
      <c r="B38" s="32" t="s">
        <v>51</v>
      </c>
      <c r="C38" s="15"/>
      <c r="D38" s="27" t="s">
        <v>15</v>
      </c>
      <c r="E38" s="36">
        <v>7</v>
      </c>
      <c r="F38" s="13">
        <v>145.41999999999999</v>
      </c>
      <c r="G38" s="13">
        <v>145.41999999999999</v>
      </c>
      <c r="H38" s="13">
        <v>145.41999999999999</v>
      </c>
      <c r="I38" s="13">
        <v>145.41999999999999</v>
      </c>
      <c r="J38" s="9">
        <f t="shared" si="0"/>
        <v>0</v>
      </c>
      <c r="K38" s="10">
        <f t="shared" si="7"/>
        <v>0</v>
      </c>
      <c r="L38" s="13">
        <f t="shared" si="4"/>
        <v>1017.9399999999999</v>
      </c>
      <c r="M38" s="29" t="s">
        <v>82</v>
      </c>
      <c r="N38" s="31"/>
      <c r="O38" s="31"/>
    </row>
    <row r="39" spans="1:15" s="30" customFormat="1" ht="30" x14ac:dyDescent="0.25">
      <c r="A39" s="24">
        <v>28</v>
      </c>
      <c r="B39" s="32" t="s">
        <v>52</v>
      </c>
      <c r="C39" s="15"/>
      <c r="D39" s="27" t="s">
        <v>15</v>
      </c>
      <c r="E39" s="36">
        <v>3</v>
      </c>
      <c r="F39" s="13">
        <v>359.38</v>
      </c>
      <c r="G39" s="13">
        <v>360</v>
      </c>
      <c r="H39" s="13">
        <v>359.38</v>
      </c>
      <c r="I39" s="13">
        <v>359.38</v>
      </c>
      <c r="J39" s="9">
        <f t="shared" si="0"/>
        <v>0.35795716689757057</v>
      </c>
      <c r="K39" s="10">
        <f t="shared" si="7"/>
        <v>9.960408673203032E-2</v>
      </c>
      <c r="L39" s="13">
        <f t="shared" si="4"/>
        <v>1078.1399999999999</v>
      </c>
      <c r="M39" s="29" t="s">
        <v>82</v>
      </c>
      <c r="N39" s="31"/>
      <c r="O39" s="31"/>
    </row>
    <row r="40" spans="1:15" s="30" customFormat="1" x14ac:dyDescent="0.25">
      <c r="A40" s="24">
        <v>29</v>
      </c>
      <c r="B40" s="25" t="s">
        <v>53</v>
      </c>
      <c r="C40" s="15"/>
      <c r="D40" s="37" t="s">
        <v>15</v>
      </c>
      <c r="E40" s="36">
        <v>3</v>
      </c>
      <c r="F40" s="13">
        <v>900.83</v>
      </c>
      <c r="G40" s="13">
        <v>910</v>
      </c>
      <c r="H40" s="13">
        <v>915</v>
      </c>
      <c r="I40" s="13">
        <v>900.83</v>
      </c>
      <c r="J40" s="9">
        <f t="shared" si="0"/>
        <v>7.1865360223128141</v>
      </c>
      <c r="K40" s="10">
        <f t="shared" si="7"/>
        <v>0.79776828284058199</v>
      </c>
      <c r="L40" s="13">
        <f t="shared" si="4"/>
        <v>2702.4900000000002</v>
      </c>
      <c r="M40" s="29" t="s">
        <v>82</v>
      </c>
      <c r="N40" s="31"/>
      <c r="O40" s="31"/>
    </row>
    <row r="41" spans="1:15" s="30" customFormat="1" ht="30" customHeight="1" x14ac:dyDescent="0.25">
      <c r="A41" s="24">
        <v>30</v>
      </c>
      <c r="B41" s="32" t="s">
        <v>54</v>
      </c>
      <c r="C41" s="15"/>
      <c r="D41" s="27" t="s">
        <v>15</v>
      </c>
      <c r="E41" s="36">
        <v>5</v>
      </c>
      <c r="F41" s="13">
        <v>49.5</v>
      </c>
      <c r="G41" s="13">
        <v>50</v>
      </c>
      <c r="H41" s="13">
        <v>49.5</v>
      </c>
      <c r="I41" s="13">
        <v>49.5</v>
      </c>
      <c r="J41" s="9">
        <f t="shared" si="0"/>
        <v>0.28867513459481287</v>
      </c>
      <c r="K41" s="10">
        <f t="shared" si="7"/>
        <v>0.58318209009053101</v>
      </c>
      <c r="L41" s="13">
        <f t="shared" si="4"/>
        <v>247.5</v>
      </c>
      <c r="M41" s="49" t="s">
        <v>83</v>
      </c>
      <c r="N41" s="31"/>
      <c r="O41" s="31"/>
    </row>
    <row r="42" spans="1:15" s="30" customFormat="1" ht="30" x14ac:dyDescent="0.25">
      <c r="A42" s="24">
        <v>31</v>
      </c>
      <c r="B42" s="32" t="s">
        <v>86</v>
      </c>
      <c r="C42" s="15"/>
      <c r="D42" s="27" t="s">
        <v>15</v>
      </c>
      <c r="E42" s="36">
        <v>2</v>
      </c>
      <c r="F42" s="13">
        <v>9094.4</v>
      </c>
      <c r="G42" s="13">
        <v>9100</v>
      </c>
      <c r="H42" s="13">
        <v>9094.4</v>
      </c>
      <c r="I42" s="13">
        <v>9094.4</v>
      </c>
      <c r="J42" s="9">
        <f t="shared" si="0"/>
        <v>3.2331615074621145</v>
      </c>
      <c r="K42" s="10">
        <f t="shared" si="7"/>
        <v>3.5551124950102417E-2</v>
      </c>
      <c r="L42" s="13">
        <f t="shared" si="4"/>
        <v>18188.8</v>
      </c>
      <c r="M42" s="29" t="s">
        <v>82</v>
      </c>
      <c r="N42" s="31"/>
      <c r="O42" s="31"/>
    </row>
    <row r="43" spans="1:15" s="30" customFormat="1" ht="30" x14ac:dyDescent="0.25">
      <c r="A43" s="24">
        <v>32</v>
      </c>
      <c r="B43" s="32" t="s">
        <v>55</v>
      </c>
      <c r="C43" s="15"/>
      <c r="D43" s="27" t="s">
        <v>15</v>
      </c>
      <c r="E43" s="36">
        <v>2</v>
      </c>
      <c r="F43" s="13">
        <v>342.52</v>
      </c>
      <c r="G43" s="13">
        <v>350</v>
      </c>
      <c r="H43" s="13">
        <v>348</v>
      </c>
      <c r="I43" s="13">
        <v>342.52</v>
      </c>
      <c r="J43" s="9">
        <f t="shared" si="0"/>
        <v>3.872570205948509</v>
      </c>
      <c r="K43" s="10">
        <f t="shared" si="7"/>
        <v>1.1306114112894163</v>
      </c>
      <c r="L43" s="13">
        <f t="shared" si="4"/>
        <v>685.04</v>
      </c>
      <c r="M43" s="29" t="s">
        <v>82</v>
      </c>
      <c r="N43" s="31"/>
      <c r="O43" s="31"/>
    </row>
    <row r="44" spans="1:15" s="30" customFormat="1" x14ac:dyDescent="0.25">
      <c r="A44" s="24">
        <v>33</v>
      </c>
      <c r="B44" s="32" t="s">
        <v>56</v>
      </c>
      <c r="C44" s="15"/>
      <c r="D44" s="27" t="s">
        <v>15</v>
      </c>
      <c r="E44" s="36">
        <v>2</v>
      </c>
      <c r="F44" s="13">
        <v>36.409999999999997</v>
      </c>
      <c r="G44" s="13">
        <v>37</v>
      </c>
      <c r="H44" s="13">
        <v>36.799999999999997</v>
      </c>
      <c r="I44" s="13">
        <v>36.409999999999997</v>
      </c>
      <c r="J44" s="9">
        <f t="shared" ref="J44:J69" si="8">_xlfn.STDEV.S(F44:H44)</f>
        <v>0.30005555041247656</v>
      </c>
      <c r="K44" s="10">
        <f t="shared" si="7"/>
        <v>0.8241020335415451</v>
      </c>
      <c r="L44" s="13">
        <f t="shared" si="4"/>
        <v>72.819999999999993</v>
      </c>
      <c r="M44" s="29" t="s">
        <v>82</v>
      </c>
      <c r="N44" s="31"/>
      <c r="O44" s="31"/>
    </row>
    <row r="45" spans="1:15" s="30" customFormat="1" x14ac:dyDescent="0.25">
      <c r="A45" s="24">
        <v>34</v>
      </c>
      <c r="B45" s="32" t="s">
        <v>57</v>
      </c>
      <c r="C45" s="15"/>
      <c r="D45" s="27" t="s">
        <v>15</v>
      </c>
      <c r="E45" s="36">
        <v>5</v>
      </c>
      <c r="F45" s="13">
        <v>145.41999999999999</v>
      </c>
      <c r="G45" s="13">
        <v>146</v>
      </c>
      <c r="H45" s="13">
        <v>161</v>
      </c>
      <c r="I45" s="13">
        <v>145.41999999999999</v>
      </c>
      <c r="J45" s="9">
        <f t="shared" si="8"/>
        <v>8.8324477543506248</v>
      </c>
      <c r="K45" s="10">
        <f t="shared" si="7"/>
        <v>6.0737503468234255</v>
      </c>
      <c r="L45" s="13">
        <f t="shared" si="4"/>
        <v>727.09999999999991</v>
      </c>
      <c r="M45" s="29" t="s">
        <v>87</v>
      </c>
      <c r="N45" s="31"/>
      <c r="O45" s="31"/>
    </row>
    <row r="46" spans="1:15" s="30" customFormat="1" x14ac:dyDescent="0.25">
      <c r="A46" s="24">
        <v>35</v>
      </c>
      <c r="B46" s="32" t="s">
        <v>58</v>
      </c>
      <c r="C46" s="15"/>
      <c r="D46" s="27" t="s">
        <v>15</v>
      </c>
      <c r="E46" s="36">
        <v>5</v>
      </c>
      <c r="F46" s="13">
        <v>323.36</v>
      </c>
      <c r="G46" s="13">
        <v>350</v>
      </c>
      <c r="H46" s="13">
        <v>348</v>
      </c>
      <c r="I46" s="13">
        <v>323.36</v>
      </c>
      <c r="J46" s="9">
        <f t="shared" si="8"/>
        <v>14.836998798049864</v>
      </c>
      <c r="K46" s="10">
        <f t="shared" si="7"/>
        <v>4.5883840914305614</v>
      </c>
      <c r="L46" s="13">
        <f t="shared" si="4"/>
        <v>1616.8000000000002</v>
      </c>
      <c r="M46" s="29" t="s">
        <v>82</v>
      </c>
      <c r="N46" s="31"/>
      <c r="O46" s="31"/>
    </row>
    <row r="47" spans="1:15" s="30" customFormat="1" x14ac:dyDescent="0.25">
      <c r="A47" s="24">
        <v>36</v>
      </c>
      <c r="B47" s="32" t="s">
        <v>59</v>
      </c>
      <c r="C47" s="15"/>
      <c r="D47" s="27" t="s">
        <v>15</v>
      </c>
      <c r="E47" s="36">
        <v>5</v>
      </c>
      <c r="F47" s="13">
        <v>1368.5</v>
      </c>
      <c r="G47" s="13">
        <v>1450</v>
      </c>
      <c r="H47" s="13">
        <v>1400</v>
      </c>
      <c r="I47" s="13">
        <v>1368.5</v>
      </c>
      <c r="J47" s="9">
        <f t="shared" si="8"/>
        <v>41.098459014096058</v>
      </c>
      <c r="K47" s="10">
        <f t="shared" si="7"/>
        <v>3.0031756678184918</v>
      </c>
      <c r="L47" s="13">
        <f t="shared" si="4"/>
        <v>6842.5</v>
      </c>
      <c r="M47" s="29" t="s">
        <v>82</v>
      </c>
      <c r="N47" s="31"/>
      <c r="O47" s="31"/>
    </row>
    <row r="48" spans="1:15" s="30" customFormat="1" x14ac:dyDescent="0.25">
      <c r="A48" s="24">
        <v>37</v>
      </c>
      <c r="B48" s="32" t="s">
        <v>60</v>
      </c>
      <c r="C48" s="33"/>
      <c r="D48" s="27" t="s">
        <v>15</v>
      </c>
      <c r="E48" s="38">
        <v>5</v>
      </c>
      <c r="F48" s="13">
        <v>1177.6199999999999</v>
      </c>
      <c r="G48" s="13">
        <v>1177.6199999999999</v>
      </c>
      <c r="H48" s="13">
        <v>1200</v>
      </c>
      <c r="I48" s="13">
        <v>1177.6199999999999</v>
      </c>
      <c r="J48" s="9">
        <f t="shared" si="8"/>
        <v>12.921099024463887</v>
      </c>
      <c r="K48" s="10">
        <f t="shared" si="7"/>
        <v>1.0972214317406199</v>
      </c>
      <c r="L48" s="13">
        <f t="shared" si="4"/>
        <v>5888.0999999999995</v>
      </c>
      <c r="M48" s="29" t="s">
        <v>82</v>
      </c>
      <c r="N48" s="31"/>
      <c r="O48" s="31"/>
    </row>
    <row r="49" spans="1:15" s="30" customFormat="1" ht="30" x14ac:dyDescent="0.25">
      <c r="A49" s="24">
        <v>38</v>
      </c>
      <c r="B49" s="32" t="s">
        <v>61</v>
      </c>
      <c r="C49" s="15"/>
      <c r="D49" s="27" t="s">
        <v>15</v>
      </c>
      <c r="E49" s="36">
        <v>3</v>
      </c>
      <c r="F49" s="13">
        <v>1417.96</v>
      </c>
      <c r="G49" s="13">
        <v>1490</v>
      </c>
      <c r="H49" s="13">
        <v>1417.96</v>
      </c>
      <c r="I49" s="13">
        <v>1417.96</v>
      </c>
      <c r="J49" s="9">
        <f t="shared" si="8"/>
        <v>41.592313392420621</v>
      </c>
      <c r="K49" s="10">
        <f t="shared" si="7"/>
        <v>2.9332501193560199</v>
      </c>
      <c r="L49" s="13">
        <f t="shared" si="4"/>
        <v>4253.88</v>
      </c>
      <c r="M49" s="29" t="s">
        <v>82</v>
      </c>
      <c r="N49" s="31"/>
      <c r="O49" s="31"/>
    </row>
    <row r="50" spans="1:15" s="30" customFormat="1" ht="30" x14ac:dyDescent="0.25">
      <c r="A50" s="24">
        <v>39</v>
      </c>
      <c r="B50" s="32" t="s">
        <v>62</v>
      </c>
      <c r="C50" s="15"/>
      <c r="D50" s="27" t="s">
        <v>15</v>
      </c>
      <c r="E50" s="36">
        <v>3</v>
      </c>
      <c r="F50" s="13">
        <v>2176.89</v>
      </c>
      <c r="G50" s="13">
        <v>2250</v>
      </c>
      <c r="H50" s="13">
        <v>2241</v>
      </c>
      <c r="I50" s="13">
        <v>2176.89</v>
      </c>
      <c r="J50" s="9">
        <f t="shared" si="8"/>
        <v>39.866786928469743</v>
      </c>
      <c r="K50" s="10">
        <f t="shared" si="7"/>
        <v>1.8313643283982999</v>
      </c>
      <c r="L50" s="13">
        <f t="shared" si="4"/>
        <v>6530.67</v>
      </c>
      <c r="M50" s="29" t="s">
        <v>82</v>
      </c>
      <c r="N50" s="31"/>
      <c r="O50" s="31"/>
    </row>
    <row r="51" spans="1:15" s="30" customFormat="1" x14ac:dyDescent="0.25">
      <c r="A51" s="24">
        <v>294</v>
      </c>
      <c r="B51" s="32" t="s">
        <v>63</v>
      </c>
      <c r="C51" s="15"/>
      <c r="D51" s="27" t="s">
        <v>15</v>
      </c>
      <c r="E51" s="36">
        <v>5</v>
      </c>
      <c r="F51" s="13">
        <v>294.29000000000002</v>
      </c>
      <c r="G51" s="13">
        <v>295</v>
      </c>
      <c r="H51" s="13">
        <v>296</v>
      </c>
      <c r="I51" s="13">
        <v>294.29000000000002</v>
      </c>
      <c r="J51" s="9">
        <f t="shared" si="8"/>
        <v>0.85908866441905563</v>
      </c>
      <c r="K51" s="10">
        <f t="shared" si="7"/>
        <v>0.29191908132082489</v>
      </c>
      <c r="L51" s="13">
        <f t="shared" si="4"/>
        <v>1471.45</v>
      </c>
      <c r="M51" s="29" t="s">
        <v>82</v>
      </c>
      <c r="N51" s="31"/>
      <c r="O51" s="31"/>
    </row>
    <row r="52" spans="1:15" s="30" customFormat="1" x14ac:dyDescent="0.25">
      <c r="A52" s="24">
        <v>41</v>
      </c>
      <c r="B52" s="32" t="s">
        <v>64</v>
      </c>
      <c r="C52" s="15"/>
      <c r="D52" s="27" t="s">
        <v>15</v>
      </c>
      <c r="E52" s="36">
        <v>5</v>
      </c>
      <c r="F52" s="13">
        <v>241.22</v>
      </c>
      <c r="G52" s="13">
        <v>241.22</v>
      </c>
      <c r="H52" s="13">
        <v>241.22</v>
      </c>
      <c r="I52" s="13">
        <v>241.22</v>
      </c>
      <c r="J52" s="9">
        <f t="shared" si="8"/>
        <v>0</v>
      </c>
      <c r="K52" s="10">
        <f t="shared" si="7"/>
        <v>0</v>
      </c>
      <c r="L52" s="13">
        <f t="shared" si="4"/>
        <v>1206.0999999999999</v>
      </c>
      <c r="M52" s="29" t="s">
        <v>82</v>
      </c>
      <c r="N52" s="31"/>
      <c r="O52" s="31"/>
    </row>
    <row r="53" spans="1:15" s="30" customFormat="1" x14ac:dyDescent="0.25">
      <c r="A53" s="24">
        <v>42</v>
      </c>
      <c r="B53" s="32" t="s">
        <v>65</v>
      </c>
      <c r="C53" s="15"/>
      <c r="D53" s="27" t="s">
        <v>15</v>
      </c>
      <c r="E53" s="36">
        <v>5</v>
      </c>
      <c r="F53" s="13">
        <v>267.04000000000002</v>
      </c>
      <c r="G53" s="13">
        <v>270</v>
      </c>
      <c r="H53" s="13">
        <v>270</v>
      </c>
      <c r="I53" s="13">
        <v>267.04000000000002</v>
      </c>
      <c r="J53" s="9">
        <f t="shared" si="8"/>
        <v>1.7089567968012804</v>
      </c>
      <c r="K53" s="10">
        <f t="shared" si="7"/>
        <v>0.63996285080934701</v>
      </c>
      <c r="L53" s="13">
        <f t="shared" si="4"/>
        <v>1335.2</v>
      </c>
      <c r="M53" s="29" t="s">
        <v>82</v>
      </c>
      <c r="N53" s="31"/>
      <c r="O53" s="31"/>
    </row>
    <row r="54" spans="1:15" s="30" customFormat="1" ht="30" x14ac:dyDescent="0.25">
      <c r="A54" s="24">
        <v>43</v>
      </c>
      <c r="B54" s="32" t="s">
        <v>24</v>
      </c>
      <c r="C54" s="15"/>
      <c r="D54" s="27" t="s">
        <v>15</v>
      </c>
      <c r="E54" s="36">
        <v>2</v>
      </c>
      <c r="F54" s="13">
        <v>1559.4</v>
      </c>
      <c r="G54" s="13">
        <v>1600</v>
      </c>
      <c r="H54" s="13">
        <v>1601</v>
      </c>
      <c r="I54" s="13">
        <v>1559.4</v>
      </c>
      <c r="J54" s="9">
        <f>_xlfn.STDEV.S(F54:H54)</f>
        <v>23.734363273532271</v>
      </c>
      <c r="K54" s="10">
        <f t="shared" si="7"/>
        <v>1.5220189350732505</v>
      </c>
      <c r="L54" s="13">
        <f t="shared" si="4"/>
        <v>3118.8</v>
      </c>
      <c r="M54" s="29" t="s">
        <v>82</v>
      </c>
      <c r="N54" s="31"/>
      <c r="O54" s="31"/>
    </row>
    <row r="55" spans="1:15" s="30" customFormat="1" ht="45" x14ac:dyDescent="0.25">
      <c r="A55" s="24">
        <v>44</v>
      </c>
      <c r="B55" s="32" t="s">
        <v>66</v>
      </c>
      <c r="C55" s="39"/>
      <c r="D55" s="27" t="s">
        <v>15</v>
      </c>
      <c r="E55" s="35">
        <v>2</v>
      </c>
      <c r="F55" s="13">
        <v>2002.77</v>
      </c>
      <c r="G55" s="13">
        <v>2100</v>
      </c>
      <c r="H55" s="13">
        <v>2150</v>
      </c>
      <c r="I55" s="13">
        <v>2002.77</v>
      </c>
      <c r="J55" s="9">
        <f t="shared" si="8"/>
        <v>74.866932843100599</v>
      </c>
      <c r="K55" s="10">
        <f t="shared" ref="K55" si="9">J55/I55*100</f>
        <v>3.7381692777054081</v>
      </c>
      <c r="L55" s="13">
        <f t="shared" si="4"/>
        <v>4005.54</v>
      </c>
      <c r="M55" s="29" t="s">
        <v>82</v>
      </c>
      <c r="N55" s="31"/>
      <c r="O55" s="31"/>
    </row>
    <row r="56" spans="1:15" s="30" customFormat="1" x14ac:dyDescent="0.25">
      <c r="A56" s="24">
        <v>45</v>
      </c>
      <c r="B56" s="32" t="s">
        <v>67</v>
      </c>
      <c r="C56" s="15"/>
      <c r="D56" s="27" t="s">
        <v>15</v>
      </c>
      <c r="E56" s="36">
        <v>2</v>
      </c>
      <c r="F56" s="13">
        <v>1294.29</v>
      </c>
      <c r="G56" s="13">
        <v>1300</v>
      </c>
      <c r="H56" s="13">
        <v>1310</v>
      </c>
      <c r="I56" s="13">
        <v>1294.29</v>
      </c>
      <c r="J56" s="9">
        <f t="shared" si="8"/>
        <v>7.9520248993574123</v>
      </c>
      <c r="K56" s="10">
        <f t="shared" si="7"/>
        <v>0.6143928253604225</v>
      </c>
      <c r="L56" s="13">
        <f t="shared" si="4"/>
        <v>2588.58</v>
      </c>
      <c r="M56" s="29" t="s">
        <v>82</v>
      </c>
      <c r="N56" s="31"/>
      <c r="O56" s="31"/>
    </row>
    <row r="57" spans="1:15" s="30" customFormat="1" x14ac:dyDescent="0.25">
      <c r="A57" s="24">
        <v>46</v>
      </c>
      <c r="B57" s="32" t="s">
        <v>68</v>
      </c>
      <c r="C57" s="15"/>
      <c r="D57" s="27" t="s">
        <v>15</v>
      </c>
      <c r="E57" s="36">
        <v>2</v>
      </c>
      <c r="F57" s="13">
        <v>274.54000000000002</v>
      </c>
      <c r="G57" s="13">
        <v>284</v>
      </c>
      <c r="H57" s="13">
        <v>288</v>
      </c>
      <c r="I57" s="13">
        <v>274.54000000000002</v>
      </c>
      <c r="J57" s="9">
        <f t="shared" si="8"/>
        <v>6.9121053232716188</v>
      </c>
      <c r="K57" s="10">
        <f t="shared" ref="K57" si="10">J57/I57*100</f>
        <v>2.5177042774355716</v>
      </c>
      <c r="L57" s="13">
        <f t="shared" si="4"/>
        <v>549.08000000000004</v>
      </c>
      <c r="M57" s="29" t="s">
        <v>82</v>
      </c>
      <c r="N57" s="31"/>
      <c r="O57" s="31"/>
    </row>
    <row r="58" spans="1:15" s="30" customFormat="1" x14ac:dyDescent="0.25">
      <c r="A58" s="24">
        <v>47</v>
      </c>
      <c r="B58" s="32" t="s">
        <v>69</v>
      </c>
      <c r="C58" s="15"/>
      <c r="D58" s="27" t="s">
        <v>15</v>
      </c>
      <c r="E58" s="36">
        <v>1</v>
      </c>
      <c r="F58" s="13">
        <v>172.35</v>
      </c>
      <c r="G58" s="13">
        <v>173</v>
      </c>
      <c r="H58" s="13">
        <v>172.35</v>
      </c>
      <c r="I58" s="13">
        <v>172.35</v>
      </c>
      <c r="J58" s="9">
        <f t="shared" si="8"/>
        <v>0.37527767497326003</v>
      </c>
      <c r="K58" s="10">
        <f t="shared" si="7"/>
        <v>0.21774161588236732</v>
      </c>
      <c r="L58" s="13">
        <f t="shared" si="4"/>
        <v>172.35</v>
      </c>
      <c r="M58" s="29" t="s">
        <v>82</v>
      </c>
      <c r="N58" s="31"/>
      <c r="O58" s="31"/>
    </row>
    <row r="59" spans="1:15" s="30" customFormat="1" ht="30" x14ac:dyDescent="0.25">
      <c r="A59" s="24">
        <v>48</v>
      </c>
      <c r="B59" s="32" t="s">
        <v>25</v>
      </c>
      <c r="C59" s="15"/>
      <c r="D59" s="27" t="s">
        <v>15</v>
      </c>
      <c r="E59" s="36">
        <v>2</v>
      </c>
      <c r="F59" s="13">
        <v>230.58</v>
      </c>
      <c r="G59" s="13">
        <v>236</v>
      </c>
      <c r="H59" s="13">
        <v>245</v>
      </c>
      <c r="I59" s="13">
        <v>230.58</v>
      </c>
      <c r="J59" s="9">
        <f t="shared" si="8"/>
        <v>7.2836895412512774</v>
      </c>
      <c r="K59" s="10">
        <f t="shared" si="7"/>
        <v>3.158855729573804</v>
      </c>
      <c r="L59" s="13">
        <f t="shared" si="4"/>
        <v>461.16</v>
      </c>
      <c r="M59" s="29" t="s">
        <v>82</v>
      </c>
      <c r="N59" s="31"/>
      <c r="O59" s="31"/>
    </row>
    <row r="60" spans="1:15" s="30" customFormat="1" x14ac:dyDescent="0.25">
      <c r="A60" s="24">
        <v>49</v>
      </c>
      <c r="B60" s="32" t="s">
        <v>70</v>
      </c>
      <c r="C60" s="15"/>
      <c r="D60" s="27" t="s">
        <v>15</v>
      </c>
      <c r="E60" s="36">
        <v>5</v>
      </c>
      <c r="F60" s="13">
        <v>122.57</v>
      </c>
      <c r="G60" s="13">
        <v>150</v>
      </c>
      <c r="H60" s="13">
        <v>122.57</v>
      </c>
      <c r="I60" s="13">
        <v>122.57</v>
      </c>
      <c r="J60" s="9">
        <f t="shared" si="8"/>
        <v>15.836717883871438</v>
      </c>
      <c r="K60" s="10">
        <f t="shared" si="7"/>
        <v>12.920549795114169</v>
      </c>
      <c r="L60" s="13">
        <f t="shared" si="4"/>
        <v>612.84999999999991</v>
      </c>
      <c r="M60" s="29" t="s">
        <v>82</v>
      </c>
      <c r="N60" s="31"/>
      <c r="O60" s="31"/>
    </row>
    <row r="61" spans="1:15" s="30" customFormat="1" ht="30" x14ac:dyDescent="0.25">
      <c r="A61" s="24">
        <v>50</v>
      </c>
      <c r="B61" s="32" t="s">
        <v>71</v>
      </c>
      <c r="C61" s="15"/>
      <c r="D61" s="27" t="s">
        <v>15</v>
      </c>
      <c r="E61" s="36">
        <v>2</v>
      </c>
      <c r="F61" s="13">
        <v>1932.36</v>
      </c>
      <c r="G61" s="13">
        <v>1990</v>
      </c>
      <c r="H61" s="13">
        <v>1932.36</v>
      </c>
      <c r="I61" s="13">
        <v>1932.36</v>
      </c>
      <c r="J61" s="9">
        <f t="shared" si="8"/>
        <v>33.278469516090084</v>
      </c>
      <c r="K61" s="10">
        <f t="shared" si="7"/>
        <v>1.7221671694761891</v>
      </c>
      <c r="L61" s="13">
        <f t="shared" si="4"/>
        <v>3864.72</v>
      </c>
      <c r="M61" s="29" t="s">
        <v>82</v>
      </c>
      <c r="N61" s="31"/>
      <c r="O61" s="31"/>
    </row>
    <row r="62" spans="1:15" s="30" customFormat="1" ht="30" x14ac:dyDescent="0.25">
      <c r="A62" s="24">
        <v>51</v>
      </c>
      <c r="B62" s="32" t="s">
        <v>72</v>
      </c>
      <c r="C62" s="15"/>
      <c r="D62" s="27" t="s">
        <v>15</v>
      </c>
      <c r="E62" s="36">
        <v>2</v>
      </c>
      <c r="F62" s="13">
        <v>2610.0300000000002</v>
      </c>
      <c r="G62" s="13">
        <v>2700</v>
      </c>
      <c r="H62" s="13">
        <v>2680</v>
      </c>
      <c r="I62" s="13">
        <v>2610.0300000000002</v>
      </c>
      <c r="J62" s="9">
        <f t="shared" si="8"/>
        <v>47.241228109918168</v>
      </c>
      <c r="K62" s="10">
        <f t="shared" si="7"/>
        <v>1.8099879353845802</v>
      </c>
      <c r="L62" s="13">
        <f t="shared" si="4"/>
        <v>5220.0600000000004</v>
      </c>
      <c r="M62" s="29" t="s">
        <v>82</v>
      </c>
      <c r="N62" s="31"/>
      <c r="O62" s="31"/>
    </row>
    <row r="63" spans="1:15" s="30" customFormat="1" ht="30" x14ac:dyDescent="0.25">
      <c r="A63" s="24">
        <v>52</v>
      </c>
      <c r="B63" s="32" t="s">
        <v>73</v>
      </c>
      <c r="C63" s="15"/>
      <c r="D63" s="27" t="s">
        <v>15</v>
      </c>
      <c r="E63" s="36">
        <v>2</v>
      </c>
      <c r="F63" s="13">
        <v>5034.96</v>
      </c>
      <c r="G63" s="13">
        <v>5034.96</v>
      </c>
      <c r="H63" s="13">
        <v>5034.96</v>
      </c>
      <c r="I63" s="13">
        <v>5034.96</v>
      </c>
      <c r="J63" s="9">
        <f t="shared" si="8"/>
        <v>0</v>
      </c>
      <c r="K63" s="10">
        <f t="shared" si="7"/>
        <v>0</v>
      </c>
      <c r="L63" s="13">
        <f t="shared" si="4"/>
        <v>10069.92</v>
      </c>
      <c r="M63" s="29" t="s">
        <v>82</v>
      </c>
      <c r="N63" s="31"/>
      <c r="O63" s="31"/>
    </row>
    <row r="64" spans="1:15" s="30" customFormat="1" ht="30" x14ac:dyDescent="0.25">
      <c r="A64" s="24">
        <v>53</v>
      </c>
      <c r="B64" s="32" t="s">
        <v>26</v>
      </c>
      <c r="C64" s="15"/>
      <c r="D64" s="27" t="s">
        <v>15</v>
      </c>
      <c r="E64" s="36">
        <v>2</v>
      </c>
      <c r="F64" s="13">
        <v>1267.3399999999999</v>
      </c>
      <c r="G64" s="13">
        <v>1300</v>
      </c>
      <c r="H64" s="13">
        <v>1300</v>
      </c>
      <c r="I64" s="13">
        <v>1267.3399999999999</v>
      </c>
      <c r="J64" s="9">
        <f t="shared" si="8"/>
        <v>18.856259791733226</v>
      </c>
      <c r="K64" s="10">
        <f t="shared" si="7"/>
        <v>1.4878611731447937</v>
      </c>
      <c r="L64" s="13">
        <f t="shared" si="4"/>
        <v>2534.6799999999998</v>
      </c>
      <c r="M64" s="29" t="s">
        <v>82</v>
      </c>
      <c r="N64" s="31"/>
      <c r="O64" s="31"/>
    </row>
    <row r="65" spans="1:15" s="30" customFormat="1" ht="30" x14ac:dyDescent="0.25">
      <c r="A65" s="24">
        <v>54</v>
      </c>
      <c r="B65" s="32" t="s">
        <v>27</v>
      </c>
      <c r="C65" s="15"/>
      <c r="D65" s="27" t="s">
        <v>15</v>
      </c>
      <c r="E65" s="36">
        <v>2</v>
      </c>
      <c r="F65" s="13">
        <v>1825.85</v>
      </c>
      <c r="G65" s="13">
        <v>1825.85</v>
      </c>
      <c r="H65" s="13">
        <v>1825.85</v>
      </c>
      <c r="I65" s="13">
        <v>1825.85</v>
      </c>
      <c r="J65" s="9">
        <f t="shared" si="8"/>
        <v>2.7847474288855413E-13</v>
      </c>
      <c r="K65" s="10">
        <f t="shared" si="7"/>
        <v>1.5251786449519631E-14</v>
      </c>
      <c r="L65" s="13">
        <f t="shared" si="4"/>
        <v>3651.7</v>
      </c>
      <c r="M65" s="29" t="s">
        <v>82</v>
      </c>
      <c r="N65" s="31"/>
      <c r="O65" s="31"/>
    </row>
    <row r="66" spans="1:15" s="30" customFormat="1" ht="30" x14ac:dyDescent="0.25">
      <c r="A66" s="24">
        <v>55</v>
      </c>
      <c r="B66" s="32" t="s">
        <v>28</v>
      </c>
      <c r="C66" s="15"/>
      <c r="D66" s="27" t="s">
        <v>15</v>
      </c>
      <c r="E66" s="36">
        <v>2</v>
      </c>
      <c r="F66" s="13">
        <v>4463.1899999999996</v>
      </c>
      <c r="G66" s="13">
        <v>4500</v>
      </c>
      <c r="H66" s="13">
        <v>4463.1899999999996</v>
      </c>
      <c r="I66" s="13">
        <v>4463.1899999999996</v>
      </c>
      <c r="J66" s="9">
        <f t="shared" si="8"/>
        <v>21.252263408870355</v>
      </c>
      <c r="K66" s="10">
        <f t="shared" si="7"/>
        <v>0.47616757092730438</v>
      </c>
      <c r="L66" s="13">
        <f t="shared" si="4"/>
        <v>8926.3799999999992</v>
      </c>
      <c r="M66" s="29" t="s">
        <v>82</v>
      </c>
      <c r="N66" s="31"/>
      <c r="O66" s="31"/>
    </row>
    <row r="67" spans="1:15" s="30" customFormat="1" ht="45" x14ac:dyDescent="0.25">
      <c r="A67" s="24">
        <v>56</v>
      </c>
      <c r="B67" s="32" t="s">
        <v>74</v>
      </c>
      <c r="C67" s="15"/>
      <c r="D67" s="27" t="s">
        <v>15</v>
      </c>
      <c r="E67" s="36">
        <v>1</v>
      </c>
      <c r="F67" s="13">
        <v>3888.54</v>
      </c>
      <c r="G67" s="13">
        <v>3900</v>
      </c>
      <c r="H67" s="13">
        <v>3888.54</v>
      </c>
      <c r="I67" s="13">
        <v>3888.54</v>
      </c>
      <c r="J67" s="9">
        <f t="shared" si="8"/>
        <v>6.6164340849131325</v>
      </c>
      <c r="K67" s="10">
        <f t="shared" si="7"/>
        <v>0.17015214154703648</v>
      </c>
      <c r="L67" s="13">
        <f t="shared" si="4"/>
        <v>3888.54</v>
      </c>
      <c r="M67" s="29" t="s">
        <v>82</v>
      </c>
      <c r="N67" s="31"/>
      <c r="O67" s="31"/>
    </row>
    <row r="68" spans="1:15" s="30" customFormat="1" x14ac:dyDescent="0.25">
      <c r="A68" s="24">
        <v>57</v>
      </c>
      <c r="B68" s="32" t="s">
        <v>75</v>
      </c>
      <c r="C68" s="15"/>
      <c r="D68" s="27" t="s">
        <v>15</v>
      </c>
      <c r="E68" s="36">
        <v>1</v>
      </c>
      <c r="F68" s="13">
        <v>475.82</v>
      </c>
      <c r="G68" s="13">
        <v>480</v>
      </c>
      <c r="H68" s="13">
        <v>475.82</v>
      </c>
      <c r="I68" s="13">
        <v>475.82</v>
      </c>
      <c r="J68" s="9">
        <f t="shared" si="8"/>
        <v>2.4133241252126396</v>
      </c>
      <c r="K68" s="10">
        <f t="shared" si="7"/>
        <v>0.50719266218583492</v>
      </c>
      <c r="L68" s="13">
        <f t="shared" si="4"/>
        <v>475.82</v>
      </c>
      <c r="M68" s="29" t="s">
        <v>82</v>
      </c>
      <c r="N68" s="31"/>
      <c r="O68" s="31"/>
    </row>
    <row r="69" spans="1:15" s="30" customFormat="1" ht="30" x14ac:dyDescent="0.25">
      <c r="A69" s="24">
        <v>58</v>
      </c>
      <c r="B69" s="32" t="s">
        <v>76</v>
      </c>
      <c r="C69" s="15"/>
      <c r="D69" s="27" t="s">
        <v>19</v>
      </c>
      <c r="E69" s="12">
        <v>20</v>
      </c>
      <c r="F69" s="13">
        <v>1421.42</v>
      </c>
      <c r="G69" s="13">
        <v>1520</v>
      </c>
      <c r="H69" s="13">
        <v>1450</v>
      </c>
      <c r="I69" s="13">
        <v>1421.42</v>
      </c>
      <c r="J69" s="9">
        <f t="shared" si="8"/>
        <v>50.719543899105894</v>
      </c>
      <c r="K69" s="10">
        <f t="shared" si="7"/>
        <v>3.5682306354987188</v>
      </c>
      <c r="L69" s="13">
        <f t="shared" si="4"/>
        <v>28428.400000000001</v>
      </c>
      <c r="M69" s="49" t="s">
        <v>84</v>
      </c>
      <c r="N69" s="31"/>
      <c r="O69" s="31"/>
    </row>
    <row r="70" spans="1:15" s="30" customFormat="1" ht="30" x14ac:dyDescent="0.25">
      <c r="A70" s="24">
        <v>59</v>
      </c>
      <c r="B70" s="32" t="s">
        <v>77</v>
      </c>
      <c r="C70" s="15"/>
      <c r="D70" s="27" t="s">
        <v>19</v>
      </c>
      <c r="E70" s="12">
        <v>20</v>
      </c>
      <c r="F70" s="13">
        <v>2545.4899999999998</v>
      </c>
      <c r="G70" s="13">
        <v>259</v>
      </c>
      <c r="H70" s="13">
        <v>2680</v>
      </c>
      <c r="I70" s="13">
        <v>2545.4899999999998</v>
      </c>
      <c r="J70" s="9">
        <f>_xlfn.STDEV.S(F70:H70)</f>
        <v>1360.5985484459893</v>
      </c>
      <c r="K70" s="10">
        <f t="shared" si="7"/>
        <v>53.451341330981052</v>
      </c>
      <c r="L70" s="13">
        <f t="shared" si="4"/>
        <v>50909.799999999996</v>
      </c>
      <c r="M70" s="49" t="s">
        <v>84</v>
      </c>
      <c r="N70" s="31"/>
      <c r="O70" s="31"/>
    </row>
    <row r="71" spans="1:15" s="30" customFormat="1" x14ac:dyDescent="0.25">
      <c r="A71" s="40"/>
      <c r="B71" s="51" t="s">
        <v>13</v>
      </c>
      <c r="C71" s="52"/>
      <c r="D71" s="41"/>
      <c r="E71" s="8"/>
      <c r="F71" s="7">
        <f>SUM(F12:F70)</f>
        <v>87489.910000000018</v>
      </c>
      <c r="G71" s="7"/>
      <c r="H71" s="2"/>
      <c r="I71" s="2">
        <f>SUM(I12:I70)</f>
        <v>87233.60000000002</v>
      </c>
      <c r="J71" s="6"/>
      <c r="K71" s="11"/>
      <c r="L71" s="11">
        <f>SUM(L12:L70)</f>
        <v>297237.10000000009</v>
      </c>
      <c r="M71" s="23"/>
      <c r="N71" s="31"/>
      <c r="O71" s="31"/>
    </row>
    <row r="72" spans="1:15" s="30" customFormat="1" ht="30" customHeight="1" x14ac:dyDescent="0.25">
      <c r="A72" s="55" t="s">
        <v>78</v>
      </c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0"/>
      <c r="N72" s="31"/>
      <c r="O72" s="31"/>
    </row>
    <row r="73" spans="1:15" s="43" customFormat="1" ht="28.5" customHeight="1" x14ac:dyDescent="0.25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50"/>
      <c r="N73" s="44"/>
      <c r="O73" s="44"/>
    </row>
    <row r="74" spans="1:15" s="48" customFormat="1" ht="20.25" customHeight="1" x14ac:dyDescent="0.25">
      <c r="A74" s="45"/>
      <c r="B74" s="46"/>
      <c r="C74" s="50"/>
      <c r="D74" s="50"/>
      <c r="E74" s="50"/>
      <c r="F74" s="20"/>
      <c r="G74" s="20"/>
      <c r="H74" s="21"/>
      <c r="I74" s="21"/>
      <c r="J74" s="20"/>
      <c r="K74" s="47"/>
      <c r="L74" s="20"/>
    </row>
    <row r="75" spans="1:15" s="48" customFormat="1" ht="20.25" customHeight="1" x14ac:dyDescent="0.25">
      <c r="A75" s="45"/>
      <c r="B75" s="17"/>
      <c r="C75" s="50"/>
      <c r="D75" s="50"/>
      <c r="E75" s="50"/>
      <c r="F75" s="20"/>
      <c r="G75" s="20"/>
      <c r="H75" s="21"/>
      <c r="I75" s="21"/>
      <c r="J75" s="20"/>
      <c r="K75" s="47"/>
      <c r="L75" s="20"/>
    </row>
    <row r="76" spans="1:15" s="19" customFormat="1" x14ac:dyDescent="0.25">
      <c r="A76" s="45"/>
      <c r="B76" s="46"/>
      <c r="C76" s="50"/>
      <c r="D76" s="50"/>
      <c r="E76" s="50"/>
      <c r="F76" s="20"/>
      <c r="G76" s="20"/>
      <c r="H76" s="21"/>
      <c r="I76" s="21"/>
      <c r="J76" s="20"/>
      <c r="K76" s="47"/>
      <c r="L76" s="20"/>
    </row>
    <row r="77" spans="1:15" ht="32.25" customHeight="1" x14ac:dyDescent="0.25">
      <c r="K77" s="47"/>
      <c r="N77" s="19"/>
      <c r="O77" s="19"/>
    </row>
    <row r="78" spans="1:15" x14ac:dyDescent="0.25">
      <c r="K78" s="47"/>
      <c r="N78" s="19"/>
      <c r="O78" s="19"/>
    </row>
    <row r="79" spans="1:15" x14ac:dyDescent="0.25">
      <c r="K79" s="47"/>
      <c r="N79" s="19"/>
      <c r="O79" s="19"/>
    </row>
    <row r="80" spans="1:15" x14ac:dyDescent="0.25">
      <c r="K80" s="47"/>
      <c r="N80" s="19"/>
      <c r="O80" s="19"/>
    </row>
    <row r="81" spans="11:15" s="50" customFormat="1" x14ac:dyDescent="0.25">
      <c r="K81" s="47"/>
      <c r="L81" s="20"/>
      <c r="N81" s="19"/>
      <c r="O81" s="19"/>
    </row>
    <row r="82" spans="11:15" s="50" customFormat="1" x14ac:dyDescent="0.25">
      <c r="K82" s="47"/>
      <c r="L82" s="20"/>
      <c r="N82" s="19"/>
      <c r="O82" s="19"/>
    </row>
    <row r="83" spans="11:15" s="50" customFormat="1" x14ac:dyDescent="0.25">
      <c r="K83" s="47"/>
      <c r="L83" s="20"/>
      <c r="N83" s="19"/>
      <c r="O83" s="19"/>
    </row>
    <row r="84" spans="11:15" s="50" customFormat="1" x14ac:dyDescent="0.25">
      <c r="K84" s="20"/>
      <c r="L84" s="20"/>
      <c r="N84" s="19"/>
      <c r="O84" s="19"/>
    </row>
    <row r="85" spans="11:15" s="50" customFormat="1" x14ac:dyDescent="0.25">
      <c r="K85" s="20"/>
      <c r="L85" s="20"/>
      <c r="N85" s="19"/>
      <c r="O85" s="19"/>
    </row>
    <row r="86" spans="11:15" s="50" customFormat="1" x14ac:dyDescent="0.25">
      <c r="K86" s="20"/>
      <c r="L86" s="20"/>
      <c r="N86" s="19"/>
      <c r="O86" s="19"/>
    </row>
    <row r="87" spans="11:15" s="50" customFormat="1" x14ac:dyDescent="0.25">
      <c r="K87" s="20"/>
      <c r="L87" s="20"/>
      <c r="N87" s="19"/>
      <c r="O87" s="19"/>
    </row>
    <row r="88" spans="11:15" s="50" customFormat="1" x14ac:dyDescent="0.25">
      <c r="K88" s="20"/>
      <c r="L88" s="20"/>
      <c r="N88" s="19"/>
      <c r="O88" s="19"/>
    </row>
    <row r="89" spans="11:15" s="50" customFormat="1" x14ac:dyDescent="0.25">
      <c r="K89" s="20"/>
      <c r="L89" s="20"/>
      <c r="N89" s="19"/>
      <c r="O89" s="19"/>
    </row>
    <row r="90" spans="11:15" s="50" customFormat="1" x14ac:dyDescent="0.25">
      <c r="K90" s="20"/>
      <c r="L90" s="20"/>
      <c r="N90" s="19"/>
      <c r="O90" s="19"/>
    </row>
    <row r="91" spans="11:15" s="50" customFormat="1" x14ac:dyDescent="0.25">
      <c r="K91" s="20"/>
      <c r="L91" s="20"/>
      <c r="N91" s="19"/>
      <c r="O91" s="19"/>
    </row>
    <row r="92" spans="11:15" s="50" customFormat="1" x14ac:dyDescent="0.25">
      <c r="K92" s="20"/>
      <c r="L92" s="20"/>
      <c r="N92" s="19"/>
      <c r="O92" s="19"/>
    </row>
    <row r="93" spans="11:15" s="50" customFormat="1" x14ac:dyDescent="0.25">
      <c r="K93" s="20"/>
      <c r="L93" s="20"/>
      <c r="N93" s="19"/>
      <c r="O93" s="19"/>
    </row>
    <row r="94" spans="11:15" s="50" customFormat="1" x14ac:dyDescent="0.25">
      <c r="K94" s="20"/>
      <c r="L94" s="20"/>
      <c r="N94" s="19"/>
      <c r="O94" s="19"/>
    </row>
    <row r="95" spans="11:15" s="50" customFormat="1" x14ac:dyDescent="0.25">
      <c r="K95" s="20"/>
      <c r="L95" s="20"/>
      <c r="N95" s="19"/>
      <c r="O95" s="19"/>
    </row>
    <row r="96" spans="11:15" s="50" customFormat="1" x14ac:dyDescent="0.25">
      <c r="K96" s="20"/>
      <c r="L96" s="20"/>
      <c r="N96" s="19"/>
      <c r="O96" s="19"/>
    </row>
    <row r="97" spans="14:15" s="50" customFormat="1" x14ac:dyDescent="0.25">
      <c r="N97" s="19"/>
      <c r="O97" s="19"/>
    </row>
    <row r="98" spans="14:15" s="50" customFormat="1" x14ac:dyDescent="0.25">
      <c r="N98" s="19"/>
      <c r="O98" s="19"/>
    </row>
    <row r="99" spans="14:15" s="50" customFormat="1" x14ac:dyDescent="0.25">
      <c r="N99" s="19"/>
      <c r="O99" s="19"/>
    </row>
    <row r="100" spans="14:15" s="50" customFormat="1" x14ac:dyDescent="0.25">
      <c r="N100" s="19"/>
      <c r="O100" s="19"/>
    </row>
    <row r="101" spans="14:15" s="50" customFormat="1" x14ac:dyDescent="0.25">
      <c r="N101" s="19"/>
      <c r="O101" s="19"/>
    </row>
    <row r="102" spans="14:15" s="50" customFormat="1" x14ac:dyDescent="0.25">
      <c r="N102" s="19"/>
      <c r="O102" s="19"/>
    </row>
    <row r="103" spans="14:15" s="50" customFormat="1" x14ac:dyDescent="0.25">
      <c r="N103" s="19"/>
      <c r="O103" s="19"/>
    </row>
  </sheetData>
  <mergeCells count="21">
    <mergeCell ref="M9:M11"/>
    <mergeCell ref="A3:L3"/>
    <mergeCell ref="L9:L11"/>
    <mergeCell ref="J9:J11"/>
    <mergeCell ref="K9:K11"/>
    <mergeCell ref="B4:L4"/>
    <mergeCell ref="C6:L6"/>
    <mergeCell ref="A6:B6"/>
    <mergeCell ref="C7:L7"/>
    <mergeCell ref="A7:B7"/>
    <mergeCell ref="A8:L8"/>
    <mergeCell ref="B9:C11"/>
    <mergeCell ref="A9:A11"/>
    <mergeCell ref="D9:D11"/>
    <mergeCell ref="E9:E11"/>
    <mergeCell ref="F10:F11"/>
    <mergeCell ref="B71:C71"/>
    <mergeCell ref="G10:G11"/>
    <mergeCell ref="H10:H11"/>
    <mergeCell ref="A72:L72"/>
    <mergeCell ref="I9:I11"/>
  </mergeCells>
  <pageMargins left="0" right="0" top="0" bottom="0" header="0" footer="0"/>
  <pageSetup paperSize="9" scale="7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2:G39"/>
  <sheetViews>
    <sheetView workbookViewId="0">
      <selection activeCell="F38" sqref="F38:F39"/>
    </sheetView>
  </sheetViews>
  <sheetFormatPr defaultColWidth="9.140625" defaultRowHeight="15" customHeight="1" x14ac:dyDescent="0.25"/>
  <sheetData>
    <row r="12" spans="6:7" ht="15" customHeight="1" x14ac:dyDescent="0.25">
      <c r="F12" s="3"/>
      <c r="G12" s="4"/>
    </row>
    <row r="13" spans="6:7" ht="15" customHeight="1" x14ac:dyDescent="0.25">
      <c r="F13" s="3"/>
      <c r="G13" s="4"/>
    </row>
    <row r="14" spans="6:7" ht="15" customHeight="1" x14ac:dyDescent="0.25">
      <c r="F14" s="3"/>
      <c r="G14" s="4"/>
    </row>
    <row r="15" spans="6:7" ht="15" customHeight="1" x14ac:dyDescent="0.25">
      <c r="F15" s="3"/>
      <c r="G15" s="4"/>
    </row>
    <row r="16" spans="6:7" ht="15" customHeight="1" x14ac:dyDescent="0.25">
      <c r="F16" s="3"/>
      <c r="G16" s="4"/>
    </row>
    <row r="17" spans="6:7" ht="15" customHeight="1" x14ac:dyDescent="0.25">
      <c r="F17" s="3"/>
      <c r="G17" s="4"/>
    </row>
    <row r="18" spans="6:7" ht="15" customHeight="1" x14ac:dyDescent="0.25">
      <c r="F18" s="3"/>
      <c r="G18" s="4"/>
    </row>
    <row r="19" spans="6:7" ht="15" customHeight="1" x14ac:dyDescent="0.25">
      <c r="F19" s="3"/>
      <c r="G19" s="4"/>
    </row>
    <row r="20" spans="6:7" ht="15" customHeight="1" x14ac:dyDescent="0.25">
      <c r="F20" s="3"/>
      <c r="G20" s="4"/>
    </row>
    <row r="21" spans="6:7" ht="15" customHeight="1" x14ac:dyDescent="0.25">
      <c r="F21" s="3"/>
      <c r="G21" s="4"/>
    </row>
    <row r="22" spans="6:7" ht="15" customHeight="1" x14ac:dyDescent="0.25">
      <c r="F22" s="3"/>
      <c r="G22" s="4"/>
    </row>
    <row r="23" spans="6:7" ht="15" customHeight="1" x14ac:dyDescent="0.25">
      <c r="F23" s="3"/>
      <c r="G23" s="4"/>
    </row>
    <row r="24" spans="6:7" ht="15" customHeight="1" x14ac:dyDescent="0.25">
      <c r="F24" s="3"/>
      <c r="G24" s="4"/>
    </row>
    <row r="25" spans="6:7" ht="15" customHeight="1" x14ac:dyDescent="0.25">
      <c r="F25" s="3"/>
      <c r="G25" s="4"/>
    </row>
    <row r="26" spans="6:7" ht="15" customHeight="1" x14ac:dyDescent="0.25">
      <c r="F26" s="3"/>
      <c r="G26" s="4"/>
    </row>
    <row r="27" spans="6:7" ht="15" customHeight="1" x14ac:dyDescent="0.25">
      <c r="F27" s="3"/>
      <c r="G27" s="4"/>
    </row>
    <row r="28" spans="6:7" ht="15" customHeight="1" x14ac:dyDescent="0.25">
      <c r="F28" s="3"/>
      <c r="G28" s="4"/>
    </row>
    <row r="29" spans="6:7" ht="15" customHeight="1" x14ac:dyDescent="0.25">
      <c r="F29" s="3"/>
      <c r="G29" s="4"/>
    </row>
    <row r="30" spans="6:7" ht="15" customHeight="1" x14ac:dyDescent="0.25">
      <c r="F30" s="3"/>
      <c r="G30" s="4"/>
    </row>
    <row r="31" spans="6:7" ht="15" customHeight="1" x14ac:dyDescent="0.25">
      <c r="F31" s="3"/>
      <c r="G31" s="4"/>
    </row>
    <row r="32" spans="6:7" ht="15" customHeight="1" x14ac:dyDescent="0.25">
      <c r="F32" s="3"/>
      <c r="G32" s="4"/>
    </row>
    <row r="33" spans="6:7" ht="15" customHeight="1" x14ac:dyDescent="0.25">
      <c r="F33" s="3"/>
      <c r="G33" s="4"/>
    </row>
    <row r="34" spans="6:7" ht="15" customHeight="1" x14ac:dyDescent="0.25">
      <c r="F34" s="3"/>
      <c r="G34" s="4"/>
    </row>
    <row r="35" spans="6:7" ht="15" customHeight="1" x14ac:dyDescent="0.25">
      <c r="F35" s="3"/>
      <c r="G35" s="4"/>
    </row>
    <row r="36" spans="6:7" ht="15" customHeight="1" x14ac:dyDescent="0.25">
      <c r="F36" s="3"/>
      <c r="G36" s="4"/>
    </row>
    <row r="37" spans="6:7" ht="15" customHeight="1" x14ac:dyDescent="0.25">
      <c r="F37" s="3"/>
      <c r="G37" s="4"/>
    </row>
    <row r="38" spans="6:7" ht="15" customHeight="1" x14ac:dyDescent="0.25">
      <c r="F38" s="5">
        <v>855</v>
      </c>
      <c r="G38" s="4"/>
    </row>
    <row r="39" spans="6:7" ht="15" customHeight="1" x14ac:dyDescent="0.25">
      <c r="F39" s="5">
        <v>535</v>
      </c>
      <c r="G39" s="4"/>
    </row>
  </sheetData>
  <pageMargins left="0.70000004768371604" right="0.70000004768371604" top="0.75" bottom="0.7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Николаевна Денисова</dc:creator>
  <cp:lastModifiedBy>Еникеева Алла Радиковна</cp:lastModifiedBy>
  <cp:lastPrinted>2026-08-03T06:30:44Z</cp:lastPrinted>
  <dcterms:created xsi:type="dcterms:W3CDTF">2015-09-21T09:17:53Z</dcterms:created>
  <dcterms:modified xsi:type="dcterms:W3CDTF">2026-08-05T10:04:10Z</dcterms:modified>
</cp:coreProperties>
</file>